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AcctDocs\Audit\FY 22 AUDIT\GASB 68\"/>
    </mc:Choice>
  </mc:AlternateContent>
  <xr:revisionPtr revIDLastSave="0" documentId="8_{46699CA3-C50B-4624-B6D6-78EF3F8E67F8}" xr6:coauthVersionLast="47" xr6:coauthVersionMax="47" xr10:uidLastSave="{00000000-0000-0000-0000-000000000000}"/>
  <bookViews>
    <workbookView xWindow="6045" yWindow="-16320" windowWidth="29040" windowHeight="15840" xr2:uid="{00000000-000D-0000-FFFF-FFFF00000000}"/>
  </bookViews>
  <sheets>
    <sheet name="JE Tool" sheetId="1" r:id="rId1"/>
    <sheet name="Summary of JEs " sheetId="3" r:id="rId2"/>
  </sheets>
  <definedNames>
    <definedName name="_xlnm.Print_Area" localSheetId="0">'JE Tool'!$A$1:$P$64</definedName>
    <definedName name="_xlnm.Print_Area" localSheetId="1">'Summary of JEs '!$B$1:$K$31</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35" i="1" l="1"/>
  <c r="G26" i="1" l="1"/>
  <c r="G36" i="1" l="1"/>
  <c r="G8" i="3" l="1"/>
  <c r="E23" i="3" l="1"/>
  <c r="G37" i="1" l="1"/>
  <c r="G34" i="1" s="1"/>
  <c r="G43" i="1"/>
  <c r="E8" i="3" l="1"/>
  <c r="I11" i="3" l="1"/>
  <c r="G11" i="3"/>
  <c r="I8" i="3"/>
  <c r="I14" i="3" l="1"/>
  <c r="I19" i="3" s="1"/>
  <c r="E24" i="3"/>
  <c r="K11" i="3" l="1"/>
  <c r="K14" i="3" s="1"/>
  <c r="G27" i="1"/>
  <c r="G10" i="3" s="1"/>
  <c r="G14" i="3" s="1"/>
  <c r="J21" i="3" l="1"/>
  <c r="E11" i="3" l="1"/>
  <c r="G42" i="1" l="1"/>
  <c r="E10" i="3" l="1"/>
  <c r="E14" i="3" s="1"/>
  <c r="G45" i="1"/>
  <c r="E16" i="3" s="1"/>
  <c r="G59" i="1"/>
  <c r="E19" i="3" l="1"/>
  <c r="E26" i="3" s="1"/>
  <c r="G60" i="1"/>
  <c r="K17" i="3" s="1"/>
  <c r="G17" i="3"/>
  <c r="G51" i="1"/>
  <c r="G19" i="3" l="1"/>
  <c r="G52" i="1"/>
  <c r="K16" i="3" l="1"/>
  <c r="K19" i="3" s="1"/>
</calcChain>
</file>

<file path=xl/sharedStrings.xml><?xml version="1.0" encoding="utf-8"?>
<sst xmlns="http://schemas.openxmlformats.org/spreadsheetml/2006/main" count="76" uniqueCount="66">
  <si>
    <t>Pension Expense</t>
  </si>
  <si>
    <t>Ending NPL</t>
  </si>
  <si>
    <t>Check:</t>
  </si>
  <si>
    <t>Collective NPL</t>
  </si>
  <si>
    <t>NPL</t>
  </si>
  <si>
    <t>Deferred Outflows</t>
  </si>
  <si>
    <t>Deferred Inflows</t>
  </si>
  <si>
    <t>Net Change in NPL to be recorded</t>
  </si>
  <si>
    <t>Actual Net Change in NPL</t>
  </si>
  <si>
    <t>Net Pension Liability (NPL)</t>
  </si>
  <si>
    <t>Notes:</t>
  </si>
  <si>
    <t>Dr. (Cr.)</t>
  </si>
  <si>
    <t>Description</t>
  </si>
  <si>
    <t>Journal Entry Tool (JE Tool)</t>
  </si>
  <si>
    <t>Positive amount is a debit; negative amount is a credit</t>
  </si>
  <si>
    <t xml:space="preserve">Employer allocation </t>
  </si>
  <si>
    <t xml:space="preserve"> Employer  NPL</t>
  </si>
  <si>
    <t>Beginning Net Pension Liability (NPL)</t>
  </si>
  <si>
    <r>
      <rPr>
        <b/>
        <sz val="11"/>
        <color theme="1"/>
        <rFont val="Arial"/>
        <family val="2"/>
      </rPr>
      <t xml:space="preserve">D. </t>
    </r>
    <r>
      <rPr>
        <sz val="11"/>
        <color theme="1"/>
        <rFont val="Arial"/>
        <family val="2"/>
      </rPr>
      <t xml:space="preserve">To record deferral of </t>
    </r>
    <r>
      <rPr>
        <u/>
        <sz val="11"/>
        <color theme="1"/>
        <rFont val="Arial"/>
        <family val="2"/>
      </rPr>
      <t>current year</t>
    </r>
    <r>
      <rPr>
        <sz val="11"/>
        <color theme="1"/>
        <rFont val="Arial"/>
        <family val="2"/>
      </rPr>
      <t xml:space="preserve"> contributions between measurement and reporting dates</t>
    </r>
  </si>
  <si>
    <r>
      <t xml:space="preserve">     </t>
    </r>
    <r>
      <rPr>
        <b/>
        <sz val="11"/>
        <color theme="1"/>
        <rFont val="Arial"/>
        <family val="2"/>
      </rPr>
      <t xml:space="preserve">  Subtotal</t>
    </r>
    <r>
      <rPr>
        <sz val="11"/>
        <color theme="1"/>
        <rFont val="Arial"/>
        <family val="2"/>
      </rPr>
      <t xml:space="preserve"> (Schedule of Pension Amounts by Employer)</t>
    </r>
  </si>
  <si>
    <t>E</t>
  </si>
  <si>
    <t>Additional DR/(CR) to NPL Required</t>
  </si>
  <si>
    <r>
      <t xml:space="preserve">D. To record deferral of </t>
    </r>
    <r>
      <rPr>
        <b/>
        <u/>
        <sz val="9"/>
        <color theme="1"/>
        <rFont val="Arial"/>
        <family val="2"/>
      </rPr>
      <t>current year</t>
    </r>
    <r>
      <rPr>
        <b/>
        <sz val="9"/>
        <color theme="1"/>
        <rFont val="Arial"/>
        <family val="2"/>
      </rPr>
      <t xml:space="preserve"> contributions between measurement and reporting dates (positive amounts are debits; negative amounts are credits).</t>
    </r>
  </si>
  <si>
    <r>
      <t xml:space="preserve">A. To reverse deferral of </t>
    </r>
    <r>
      <rPr>
        <b/>
        <u/>
        <sz val="9"/>
        <color theme="1"/>
        <rFont val="Arial"/>
        <family val="2"/>
      </rPr>
      <t>prior year</t>
    </r>
    <r>
      <rPr>
        <b/>
        <sz val="9"/>
        <color theme="1"/>
        <rFont val="Arial"/>
        <family val="2"/>
      </rPr>
      <t xml:space="preserve"> contributions between measurement and reporting dates (positive amounts are debits; negative amounts are credits).</t>
    </r>
  </si>
  <si>
    <t>B.  To record the net  change in NPL (positive amounts are debits; negative amounts are credits).</t>
  </si>
  <si>
    <t>Change in NPL from "A" + "B" above</t>
  </si>
  <si>
    <r>
      <rPr>
        <b/>
        <sz val="11"/>
        <color theme="1"/>
        <rFont val="Arial"/>
        <family val="2"/>
      </rPr>
      <t xml:space="preserve">F </t>
    </r>
    <r>
      <rPr>
        <b/>
        <sz val="11"/>
        <color theme="1"/>
        <rFont val="Calibri"/>
        <family val="2"/>
      </rPr>
      <t>–</t>
    </r>
    <r>
      <rPr>
        <sz val="11"/>
        <color theme="1"/>
        <rFont val="Arial"/>
        <family val="2"/>
      </rPr>
      <t xml:space="preserve"> this balance is not presented separately in the Statement of Activities, as educational institutions report expenditures by function rather than by nature.</t>
    </r>
  </si>
  <si>
    <r>
      <rPr>
        <b/>
        <sz val="11"/>
        <color theme="1"/>
        <rFont val="Arial"/>
        <family val="2"/>
      </rPr>
      <t>A</t>
    </r>
    <r>
      <rPr>
        <sz val="11"/>
        <color theme="1"/>
        <rFont val="Arial"/>
        <family val="2"/>
      </rPr>
      <t xml:space="preserve"> through </t>
    </r>
    <r>
      <rPr>
        <b/>
        <sz val="11"/>
        <color theme="1"/>
        <rFont val="Arial"/>
        <family val="2"/>
      </rPr>
      <t>D</t>
    </r>
    <r>
      <rPr>
        <sz val="11"/>
        <color theme="1"/>
        <rFont val="Arial"/>
        <family val="2"/>
      </rPr>
      <t xml:space="preserve"> </t>
    </r>
    <r>
      <rPr>
        <b/>
        <sz val="11"/>
        <color theme="1"/>
        <rFont val="Calibri"/>
        <family val="2"/>
      </rPr>
      <t>–</t>
    </r>
    <r>
      <rPr>
        <b/>
        <sz val="11"/>
        <color theme="1"/>
        <rFont val="Arial"/>
        <family val="2"/>
      </rPr>
      <t xml:space="preserve"> </t>
    </r>
    <r>
      <rPr>
        <sz val="11"/>
        <color theme="1"/>
        <rFont val="Arial"/>
        <family val="2"/>
      </rPr>
      <t>these amounts are model journal entries from the JE Tool.</t>
    </r>
  </si>
  <si>
    <r>
      <rPr>
        <b/>
        <sz val="11"/>
        <color theme="1"/>
        <rFont val="Arial"/>
        <family val="2"/>
      </rPr>
      <t xml:space="preserve">A. </t>
    </r>
    <r>
      <rPr>
        <sz val="11"/>
        <color theme="1"/>
        <rFont val="Arial"/>
        <family val="2"/>
      </rPr>
      <t xml:space="preserve">To reverse deferral of </t>
    </r>
    <r>
      <rPr>
        <u/>
        <sz val="11"/>
        <color theme="1"/>
        <rFont val="Arial"/>
        <family val="2"/>
      </rPr>
      <t>prior year</t>
    </r>
    <r>
      <rPr>
        <sz val="11"/>
        <color theme="1"/>
        <rFont val="Arial"/>
        <family val="2"/>
      </rPr>
      <t xml:space="preserve"> contributions between measurement and reporting dates </t>
    </r>
  </si>
  <si>
    <r>
      <rPr>
        <b/>
        <sz val="11"/>
        <color theme="1"/>
        <rFont val="Arial"/>
        <family val="2"/>
      </rPr>
      <t>B.</t>
    </r>
    <r>
      <rPr>
        <sz val="11"/>
        <color theme="1"/>
        <rFont val="Arial"/>
        <family val="2"/>
      </rPr>
      <t xml:space="preserve"> To record the net  change in NPL </t>
    </r>
  </si>
  <si>
    <t xml:space="preserve">    </t>
  </si>
  <si>
    <t>Pension Expense (Income)</t>
  </si>
  <si>
    <t>Difference</t>
  </si>
  <si>
    <t>Any difference should be due to rounding and less than $5</t>
  </si>
  <si>
    <r>
      <t>Employer's General Ledger</t>
    </r>
    <r>
      <rPr>
        <b/>
        <sz val="9"/>
        <rFont val="Arial"/>
        <family val="2"/>
      </rPr>
      <t xml:space="preserve"> (EMPLOYER'S CONTRIBUTIONS ONLY)</t>
    </r>
  </si>
  <si>
    <t>Summary of Journal Entries Generated by JE Tool (no data entry required)</t>
  </si>
  <si>
    <t>F  &amp; G</t>
  </si>
  <si>
    <t>C. To adjust for rounding, prior year differences, and/or annualized contributions (positive amounts are debits; negative amounts are credits).</t>
  </si>
  <si>
    <r>
      <rPr>
        <b/>
        <sz val="11"/>
        <color theme="1"/>
        <rFont val="Arial"/>
        <family val="2"/>
      </rPr>
      <t>C.</t>
    </r>
    <r>
      <rPr>
        <sz val="11"/>
        <color theme="1"/>
        <rFont val="Arial"/>
        <family val="2"/>
      </rPr>
      <t xml:space="preserve"> To adjust for rounding,  prior year differences, and/or annualized contributions</t>
    </r>
  </si>
  <si>
    <t>REPLACE THE SAMPLE DATA IN THE GREEN CELLS WITH YOUR EMPLOYER'S DATA. 
(Positive and negative values in the Schedules of Employer Allocations and Pension Amounts by Employer must be entered as positive and negative numbers.)</t>
  </si>
  <si>
    <t>Total Deferred Outflows of Resources 2020</t>
  </si>
  <si>
    <t>Total Deferred Inflows of Resources 2020</t>
  </si>
  <si>
    <t>2021 Schedule of Employer Allocations, page 4, column 2</t>
  </si>
  <si>
    <t>2020 Schedule of Pension Amounts by Employer, page 10, column 13</t>
  </si>
  <si>
    <t>2020 Schedule of Pension Amounts by Employer, page 10, column 8</t>
  </si>
  <si>
    <t>2020 Schedule of  Pension  Amounts by Employer, page 10, column 3</t>
  </si>
  <si>
    <t>2021 Employer Allocation %</t>
  </si>
  <si>
    <t>Total Deferred Outflows of Resources 2021</t>
  </si>
  <si>
    <t>Total Deferred Inflows of Resources 2021</t>
  </si>
  <si>
    <t>Total Employer Pension Expense (Income) 2021</t>
  </si>
  <si>
    <r>
      <rPr>
        <b/>
        <sz val="11"/>
        <color theme="1"/>
        <rFont val="Arial"/>
        <family val="2"/>
      </rPr>
      <t xml:space="preserve">E </t>
    </r>
    <r>
      <rPr>
        <b/>
        <sz val="11"/>
        <color theme="1"/>
        <rFont val="Calibri"/>
        <family val="2"/>
      </rPr>
      <t>–</t>
    </r>
    <r>
      <rPr>
        <sz val="11"/>
        <color theme="1"/>
        <rFont val="Arial"/>
        <family val="2"/>
      </rPr>
      <t xml:space="preserve"> these balances should be presented in the financial statements and accompanying notes (see NMERB's 2022 GASB 68 Guide's Disclosure Template).  </t>
    </r>
  </si>
  <si>
    <r>
      <t xml:space="preserve">G </t>
    </r>
    <r>
      <rPr>
        <b/>
        <sz val="11"/>
        <color theme="1"/>
        <rFont val="Calibri"/>
        <family val="2"/>
      </rPr>
      <t>–</t>
    </r>
    <r>
      <rPr>
        <sz val="11"/>
        <color theme="1"/>
        <rFont val="Arial"/>
        <family val="2"/>
      </rPr>
      <t xml:space="preserve"> this balance should be reported in the financial statement's pension note as the amount of pension expense "recognized" for the year ended June 30, 2022.    </t>
    </r>
    <r>
      <rPr>
        <b/>
        <sz val="11"/>
        <color theme="1"/>
        <rFont val="Arial"/>
        <family val="2"/>
      </rPr>
      <t xml:space="preserve">  </t>
    </r>
  </si>
  <si>
    <t>2021 Schedule of Employer Allocations, page 4 , column 2</t>
  </si>
  <si>
    <t>Beginning Balance July 1, 2021</t>
  </si>
  <si>
    <t>Ending Balance June 30, 2022</t>
  </si>
  <si>
    <t>FOR THE FISCAL YEAR ENDING JUNE 30, 2022</t>
  </si>
  <si>
    <t>Contributions from July 1, 2021 to June 30, 2022</t>
  </si>
  <si>
    <t>2021 Schedule of Employer Allocations, page 4, column 1</t>
  </si>
  <si>
    <t>Contributions* from July 1, 2020 to June 30, 2021</t>
  </si>
  <si>
    <t xml:space="preserve">An entry may be required due to rounding, prior year differences, and/or annualized contributions. </t>
  </si>
  <si>
    <t>2021 Schedule of Pension Amounts by Employer, page 11, column 3</t>
  </si>
  <si>
    <t>2021 Schedule of Pension  Amounts by Employer, page 11, column 8</t>
  </si>
  <si>
    <t>2021 Schedule of Pension  Amounts by Employer, page 11, column 13</t>
  </si>
  <si>
    <t>2021 Schedule of Pension  Amounts by Employer, page 11, column  16</t>
  </si>
  <si>
    <r>
      <t xml:space="preserve">2021 Schedule of Pension Amounts by Employer,
       </t>
    </r>
    <r>
      <rPr>
        <b/>
        <sz val="11"/>
        <color theme="1"/>
        <rFont val="Arial"/>
        <family val="2"/>
      </rPr>
      <t xml:space="preserve">Total </t>
    </r>
    <r>
      <rPr>
        <sz val="11"/>
        <color theme="1"/>
        <rFont val="Arial"/>
        <family val="2"/>
      </rPr>
      <t>Employers, page 22, column 3</t>
    </r>
  </si>
  <si>
    <t>*If your school opened in Fiscal Year 2021 and did not make contributions for the entire year, these contributions are annualized contributions and are adjusted for in AJE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</si>
</sst>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_(&quot;$&quot;* #,##0_);_(&quot;$&quot;* \(#,##0\);_(&quot;$&quot;* &quot;-&quot;??_);_(@_)"/>
    <numFmt numFmtId="167" formatCode="0.00000%"/>
    <numFmt numFmtId="168" formatCode="_(* #,##0.0000000_);_(* \(#,##0.0000000\);_(* &quot;-&quot;_);_(@_)"/>
    <numFmt numFmtId="169" formatCode="0.000000%"/>
  </numFmts>
  <fonts count="27" x14ac:knownFonts="1">
    <font>
      <sz val="11"/>
      <color theme="1"/>
      <name val="Arial"/>
      <family val="2"/>
    </font>
    <font>
      <sz val="11"/>
      <color theme="1"/>
      <name val="Calibri"/>
      <family val="2"/>
      <scheme val="minor"/>
    </font>
    <font>
      <sz val="11"/>
      <color theme="1"/>
      <name val="Arial"/>
      <family val="2"/>
    </font>
    <font>
      <sz val="10"/>
      <name val="Arial"/>
      <family val="2"/>
    </font>
    <font>
      <sz val="10"/>
      <name val="Arial"/>
      <family val="2"/>
    </font>
    <font>
      <sz val="9"/>
      <color theme="1"/>
      <name val="Arial"/>
      <family val="2"/>
    </font>
    <font>
      <b/>
      <sz val="9"/>
      <color theme="1"/>
      <name val="Arial"/>
      <family val="2"/>
    </font>
    <font>
      <u val="singleAccounting"/>
      <sz val="9"/>
      <color theme="1"/>
      <name val="Arial"/>
      <family val="2"/>
    </font>
    <font>
      <sz val="9"/>
      <name val="Arial"/>
      <family val="2"/>
    </font>
    <font>
      <sz val="10"/>
      <name val="Courier"/>
      <family val="3"/>
    </font>
    <font>
      <sz val="10"/>
      <name val="MS Sans Serif"/>
      <family val="2"/>
    </font>
    <font>
      <b/>
      <i/>
      <sz val="9"/>
      <color theme="1"/>
      <name val="Arial"/>
      <family val="2"/>
    </font>
    <font>
      <b/>
      <sz val="11"/>
      <color theme="1"/>
      <name val="Arial"/>
      <family val="2"/>
    </font>
    <font>
      <b/>
      <sz val="9"/>
      <color theme="0"/>
      <name val="Cambria"/>
      <family val="1"/>
      <scheme val="major"/>
    </font>
    <font>
      <b/>
      <sz val="9"/>
      <name val="Cambria"/>
      <family val="1"/>
      <scheme val="major"/>
    </font>
    <font>
      <b/>
      <sz val="20"/>
      <color theme="0"/>
      <name val="Calibri"/>
      <family val="2"/>
      <scheme val="minor"/>
    </font>
    <font>
      <b/>
      <u/>
      <sz val="9"/>
      <color theme="1"/>
      <name val="Arial"/>
      <family val="2"/>
    </font>
    <font>
      <sz val="6"/>
      <color theme="1"/>
      <name val="Arial"/>
      <family val="2"/>
    </font>
    <font>
      <b/>
      <sz val="11"/>
      <color theme="0"/>
      <name val="Calibri"/>
      <family val="2"/>
      <scheme val="minor"/>
    </font>
    <font>
      <b/>
      <sz val="11"/>
      <name val="Calibri"/>
      <family val="2"/>
      <scheme val="minor"/>
    </font>
    <font>
      <u/>
      <sz val="11"/>
      <color theme="1"/>
      <name val="Arial"/>
      <family val="2"/>
    </font>
    <font>
      <b/>
      <sz val="14"/>
      <color theme="0"/>
      <name val="Calibri"/>
      <family val="2"/>
      <scheme val="minor"/>
    </font>
    <font>
      <b/>
      <sz val="16.5"/>
      <color theme="0"/>
      <name val="Calibri"/>
      <family val="2"/>
      <scheme val="minor"/>
    </font>
    <font>
      <b/>
      <i/>
      <sz val="14"/>
      <name val="Calibri"/>
      <family val="2"/>
      <scheme val="minor"/>
    </font>
    <font>
      <sz val="9"/>
      <name val="Cambria"/>
      <family val="1"/>
      <scheme val="major"/>
    </font>
    <font>
      <b/>
      <sz val="9"/>
      <name val="Arial"/>
      <family val="2"/>
    </font>
    <font>
      <b/>
      <sz val="11"/>
      <color theme="1"/>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92D050"/>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s>
  <cellStyleXfs count="12">
    <xf numFmtId="0" fontId="0" fillId="0" borderId="0"/>
    <xf numFmtId="43" fontId="2" fillId="0" borderId="0" applyFont="0" applyFill="0" applyBorder="0" applyAlignment="0" applyProtection="0"/>
    <xf numFmtId="9" fontId="3" fillId="0" borderId="0" applyFont="0" applyFill="0" applyBorder="0" applyAlignment="0" applyProtection="0"/>
    <xf numFmtId="0" fontId="4" fillId="0" borderId="0"/>
    <xf numFmtId="43" fontId="3" fillId="0" borderId="0" applyFont="0" applyFill="0" applyBorder="0" applyAlignment="0" applyProtection="0"/>
    <xf numFmtId="165" fontId="9" fillId="0" borderId="0"/>
    <xf numFmtId="40" fontId="1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5" fillId="0" borderId="0" xfId="0" applyFont="1"/>
    <xf numFmtId="164" fontId="5" fillId="0" borderId="0" xfId="1" applyNumberFormat="1" applyFont="1"/>
    <xf numFmtId="164" fontId="5" fillId="0" borderId="0" xfId="0" applyNumberFormat="1" applyFont="1"/>
    <xf numFmtId="164" fontId="5" fillId="0" borderId="0" xfId="0" applyNumberFormat="1" applyFont="1" applyAlignment="1">
      <alignment wrapText="1"/>
    </xf>
    <xf numFmtId="0" fontId="6" fillId="0" borderId="0" xfId="0" applyFont="1"/>
    <xf numFmtId="0" fontId="5" fillId="0" borderId="11" xfId="0" applyFont="1" applyBorder="1"/>
    <xf numFmtId="164" fontId="6" fillId="0" borderId="0" xfId="1" applyNumberFormat="1" applyFont="1" applyAlignment="1">
      <alignment horizontal="center"/>
    </xf>
    <xf numFmtId="0" fontId="13" fillId="0" borderId="0" xfId="0" applyFont="1" applyAlignment="1">
      <alignment horizontal="center"/>
    </xf>
    <xf numFmtId="0" fontId="12" fillId="0" borderId="0" xfId="0" applyFont="1" applyAlignment="1">
      <alignment horizontal="center" vertical="center" wrapText="1"/>
    </xf>
    <xf numFmtId="42" fontId="0" fillId="0" borderId="0" xfId="0" applyNumberFormat="1"/>
    <xf numFmtId="0" fontId="15" fillId="0" borderId="0" xfId="0" applyFont="1" applyAlignment="1">
      <alignment horizontal="left" vertical="center" wrapText="1"/>
    </xf>
    <xf numFmtId="0" fontId="5" fillId="4" borderId="6" xfId="0" applyFont="1" applyFill="1" applyBorder="1"/>
    <xf numFmtId="0" fontId="5" fillId="4" borderId="7" xfId="0" applyFont="1" applyFill="1" applyBorder="1"/>
    <xf numFmtId="164" fontId="5" fillId="4" borderId="7" xfId="1" applyNumberFormat="1" applyFont="1" applyFill="1" applyBorder="1"/>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5" fillId="4" borderId="0" xfId="0" applyFont="1" applyFill="1"/>
    <xf numFmtId="0" fontId="6" fillId="4" borderId="0" xfId="0" applyFont="1" applyFill="1" applyAlignment="1">
      <alignment horizontal="center"/>
    </xf>
    <xf numFmtId="164" fontId="5" fillId="4" borderId="0" xfId="1" applyNumberFormat="1" applyFont="1" applyFill="1"/>
    <xf numFmtId="0" fontId="11" fillId="4" borderId="0" xfId="0" applyFont="1" applyFill="1" applyAlignment="1">
      <alignment vertical="center" wrapText="1"/>
    </xf>
    <xf numFmtId="0" fontId="11" fillId="4" borderId="10" xfId="0" applyFont="1" applyFill="1" applyBorder="1" applyAlignment="1">
      <alignment vertical="center" wrapText="1"/>
    </xf>
    <xf numFmtId="0" fontId="5" fillId="4" borderId="9" xfId="0" applyFont="1" applyFill="1" applyBorder="1"/>
    <xf numFmtId="164" fontId="5" fillId="4" borderId="0" xfId="0" applyNumberFormat="1" applyFont="1" applyFill="1"/>
    <xf numFmtId="0" fontId="5" fillId="4" borderId="10" xfId="0" applyFont="1" applyFill="1" applyBorder="1"/>
    <xf numFmtId="0" fontId="5" fillId="4" borderId="11" xfId="0" applyFont="1" applyFill="1" applyBorder="1"/>
    <xf numFmtId="0" fontId="5" fillId="4" borderId="2" xfId="0" applyFont="1" applyFill="1" applyBorder="1"/>
    <xf numFmtId="164" fontId="5" fillId="4" borderId="2" xfId="1" applyNumberFormat="1" applyFont="1" applyFill="1" applyBorder="1"/>
    <xf numFmtId="164" fontId="5" fillId="4" borderId="2" xfId="0" applyNumberFormat="1" applyFont="1" applyFill="1" applyBorder="1"/>
    <xf numFmtId="0" fontId="5" fillId="4" borderId="12" xfId="0" applyFont="1" applyFill="1" applyBorder="1"/>
    <xf numFmtId="0" fontId="5" fillId="4" borderId="8" xfId="0" applyFont="1" applyFill="1" applyBorder="1"/>
    <xf numFmtId="0" fontId="11" fillId="4" borderId="2" xfId="0" applyFont="1" applyFill="1" applyBorder="1" applyAlignment="1">
      <alignment vertical="center" wrapText="1"/>
    </xf>
    <xf numFmtId="0" fontId="11" fillId="4" borderId="12" xfId="0" applyFont="1" applyFill="1" applyBorder="1" applyAlignment="1">
      <alignment vertical="center" wrapText="1"/>
    </xf>
    <xf numFmtId="164" fontId="5" fillId="4" borderId="7" xfId="0" applyNumberFormat="1" applyFont="1" applyFill="1" applyBorder="1" applyAlignment="1">
      <alignment wrapText="1"/>
    </xf>
    <xf numFmtId="164" fontId="5" fillId="4" borderId="7" xfId="0" applyNumberFormat="1" applyFont="1" applyFill="1" applyBorder="1"/>
    <xf numFmtId="164" fontId="5" fillId="4" borderId="0" xfId="0" applyNumberFormat="1" applyFont="1" applyFill="1" applyAlignment="1">
      <alignment wrapText="1"/>
    </xf>
    <xf numFmtId="164" fontId="5" fillId="4" borderId="2" xfId="0" applyNumberFormat="1" applyFont="1" applyFill="1" applyBorder="1" applyAlignment="1">
      <alignment wrapText="1"/>
    </xf>
    <xf numFmtId="0" fontId="13" fillId="5" borderId="7" xfId="0" applyFont="1" applyFill="1" applyBorder="1" applyAlignment="1">
      <alignment horizontal="center"/>
    </xf>
    <xf numFmtId="0" fontId="13" fillId="5" borderId="8" xfId="0" applyFont="1" applyFill="1" applyBorder="1" applyAlignment="1">
      <alignment horizontal="center"/>
    </xf>
    <xf numFmtId="0" fontId="13" fillId="5" borderId="0" xfId="0" applyFont="1" applyFill="1" applyAlignment="1">
      <alignment horizontal="center"/>
    </xf>
    <xf numFmtId="0" fontId="13" fillId="5" borderId="10" xfId="0" applyFont="1" applyFill="1" applyBorder="1" applyAlignment="1">
      <alignment horizontal="center"/>
    </xf>
    <xf numFmtId="0" fontId="5" fillId="5" borderId="9" xfId="0" applyFont="1" applyFill="1" applyBorder="1"/>
    <xf numFmtId="0" fontId="5" fillId="5" borderId="0" xfId="0" applyFont="1" applyFill="1"/>
    <xf numFmtId="0" fontId="8" fillId="5" borderId="0" xfId="0" applyFont="1" applyFill="1"/>
    <xf numFmtId="0" fontId="5" fillId="5" borderId="10" xfId="0" applyFont="1" applyFill="1" applyBorder="1"/>
    <xf numFmtId="164" fontId="5" fillId="5" borderId="0" xfId="1" applyNumberFormat="1" applyFont="1" applyFill="1"/>
    <xf numFmtId="164" fontId="5" fillId="5" borderId="5" xfId="1" applyNumberFormat="1" applyFont="1" applyFill="1" applyBorder="1"/>
    <xf numFmtId="0" fontId="5" fillId="5" borderId="11" xfId="0" applyFont="1" applyFill="1" applyBorder="1"/>
    <xf numFmtId="0" fontId="5" fillId="5" borderId="2" xfId="0" applyFont="1" applyFill="1" applyBorder="1"/>
    <xf numFmtId="164" fontId="5" fillId="5" borderId="2" xfId="1" applyNumberFormat="1" applyFont="1" applyFill="1" applyBorder="1"/>
    <xf numFmtId="0" fontId="5" fillId="5" borderId="12" xfId="0" applyFont="1" applyFill="1" applyBorder="1"/>
    <xf numFmtId="0" fontId="5" fillId="5" borderId="6" xfId="0" applyFont="1" applyFill="1" applyBorder="1"/>
    <xf numFmtId="0" fontId="5" fillId="5" borderId="7" xfId="0" applyFont="1" applyFill="1" applyBorder="1"/>
    <xf numFmtId="164" fontId="5" fillId="5" borderId="7" xfId="0" applyNumberFormat="1" applyFont="1" applyFill="1" applyBorder="1"/>
    <xf numFmtId="0" fontId="5" fillId="5" borderId="8" xfId="0" applyFont="1" applyFill="1" applyBorder="1"/>
    <xf numFmtId="164" fontId="5" fillId="5" borderId="0" xfId="0" applyNumberFormat="1" applyFont="1" applyFill="1"/>
    <xf numFmtId="0" fontId="5" fillId="5" borderId="0" xfId="0" quotePrefix="1" applyFont="1" applyFill="1"/>
    <xf numFmtId="164" fontId="7" fillId="5" borderId="0" xfId="1" applyNumberFormat="1" applyFont="1" applyFill="1"/>
    <xf numFmtId="164" fontId="5" fillId="5" borderId="4" xfId="1" applyNumberFormat="1" applyFont="1" applyFill="1" applyBorder="1"/>
    <xf numFmtId="164" fontId="5" fillId="5" borderId="2" xfId="0" applyNumberFormat="1" applyFont="1" applyFill="1" applyBorder="1" applyAlignment="1">
      <alignment wrapText="1"/>
    </xf>
    <xf numFmtId="164" fontId="5" fillId="5" borderId="2" xfId="0" applyNumberFormat="1" applyFont="1" applyFill="1" applyBorder="1"/>
    <xf numFmtId="0" fontId="6" fillId="4" borderId="0" xfId="0" applyFont="1" applyFill="1"/>
    <xf numFmtId="14" fontId="6" fillId="4" borderId="0" xfId="0" applyNumberFormat="1" applyFont="1" applyFill="1"/>
    <xf numFmtId="14" fontId="5" fillId="4" borderId="0" xfId="0" applyNumberFormat="1" applyFont="1" applyFill="1"/>
    <xf numFmtId="0" fontId="6" fillId="5" borderId="2" xfId="0" applyFont="1" applyFill="1" applyBorder="1"/>
    <xf numFmtId="0" fontId="6" fillId="4" borderId="7" xfId="0" applyFont="1" applyFill="1" applyBorder="1"/>
    <xf numFmtId="0" fontId="6" fillId="4" borderId="2" xfId="0" applyFont="1" applyFill="1" applyBorder="1"/>
    <xf numFmtId="0" fontId="17" fillId="0" borderId="0" xfId="0" applyFont="1"/>
    <xf numFmtId="0" fontId="17" fillId="0" borderId="0" xfId="0" applyFont="1" applyAlignment="1">
      <alignment horizontal="right"/>
    </xf>
    <xf numFmtId="0" fontId="18" fillId="0" borderId="0" xfId="0" applyFont="1" applyAlignment="1">
      <alignment horizontal="left" vertical="center" wrapText="1"/>
    </xf>
    <xf numFmtId="41" fontId="12" fillId="0" borderId="0" xfId="0" applyNumberFormat="1" applyFont="1" applyAlignment="1">
      <alignment horizontal="center" vertical="center" wrapText="1"/>
    </xf>
    <xf numFmtId="41" fontId="0" fillId="0" borderId="0" xfId="0" applyNumberFormat="1" applyAlignment="1">
      <alignment horizontal="center"/>
    </xf>
    <xf numFmtId="41" fontId="0" fillId="0" borderId="0" xfId="0" applyNumberFormat="1"/>
    <xf numFmtId="41" fontId="0" fillId="0" borderId="0" xfId="0" applyNumberFormat="1" applyAlignment="1">
      <alignment horizontal="center" vertical="center"/>
    </xf>
    <xf numFmtId="0" fontId="0" fillId="0" borderId="0" xfId="0" applyAlignment="1">
      <alignment horizontal="right"/>
    </xf>
    <xf numFmtId="0" fontId="0" fillId="0" borderId="0" xfId="0" applyAlignment="1">
      <alignment horizontal="left"/>
    </xf>
    <xf numFmtId="0" fontId="12" fillId="3" borderId="0" xfId="0" applyFont="1" applyFill="1"/>
    <xf numFmtId="0" fontId="0" fillId="3" borderId="0" xfId="0" applyFill="1"/>
    <xf numFmtId="42" fontId="12" fillId="3" borderId="0" xfId="0" applyNumberFormat="1" applyFont="1" applyFill="1"/>
    <xf numFmtId="41" fontId="12" fillId="3" borderId="0" xfId="1" applyNumberFormat="1" applyFont="1" applyFill="1"/>
    <xf numFmtId="41" fontId="12" fillId="3" borderId="0" xfId="0" applyNumberFormat="1" applyFont="1" applyFill="1"/>
    <xf numFmtId="0" fontId="12" fillId="0" borderId="0" xfId="0" applyFont="1"/>
    <xf numFmtId="42" fontId="12" fillId="0" borderId="0" xfId="0" applyNumberFormat="1" applyFont="1"/>
    <xf numFmtId="0" fontId="12" fillId="0" borderId="0" xfId="1" applyNumberFormat="1" applyFont="1"/>
    <xf numFmtId="41" fontId="12" fillId="0" borderId="0" xfId="0" applyNumberFormat="1" applyFont="1"/>
    <xf numFmtId="0" fontId="0" fillId="0" borderId="0" xfId="0" quotePrefix="1" applyAlignment="1">
      <alignment horizontal="center"/>
    </xf>
    <xf numFmtId="41" fontId="0" fillId="0" borderId="3" xfId="0" applyNumberFormat="1" applyBorder="1"/>
    <xf numFmtId="0" fontId="12" fillId="3" borderId="0" xfId="0" applyFont="1" applyFill="1" applyAlignment="1">
      <alignment horizontal="left"/>
    </xf>
    <xf numFmtId="0" fontId="0" fillId="0" borderId="0" xfId="0" applyAlignment="1">
      <alignment horizontal="center"/>
    </xf>
    <xf numFmtId="41"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right"/>
    </xf>
    <xf numFmtId="166" fontId="12" fillId="0" borderId="0" xfId="7" applyNumberFormat="1" applyFont="1"/>
    <xf numFmtId="0" fontId="5" fillId="2" borderId="0" xfId="0" applyFont="1" applyFill="1"/>
    <xf numFmtId="14" fontId="0" fillId="0" borderId="0" xfId="0" applyNumberFormat="1"/>
    <xf numFmtId="0" fontId="0" fillId="0" borderId="0" xfId="0" applyAlignment="1">
      <alignment wrapText="1"/>
    </xf>
    <xf numFmtId="0" fontId="12" fillId="0" borderId="0" xfId="0" applyFont="1" applyAlignment="1">
      <alignment wrapText="1"/>
    </xf>
    <xf numFmtId="0" fontId="23" fillId="0" borderId="0" xfId="0" applyFont="1" applyAlignment="1">
      <alignment horizontal="left" vertical="center" wrapText="1"/>
    </xf>
    <xf numFmtId="0" fontId="24" fillId="5" borderId="0" xfId="0" applyFont="1" applyFill="1" applyAlignment="1">
      <alignment horizontal="left"/>
    </xf>
    <xf numFmtId="167" fontId="0" fillId="0" borderId="0" xfId="8" applyNumberFormat="1" applyFont="1"/>
    <xf numFmtId="0" fontId="8" fillId="5" borderId="0" xfId="0" applyFont="1" applyFill="1" applyAlignment="1">
      <alignment horizontal="left"/>
    </xf>
    <xf numFmtId="166" fontId="12" fillId="3" borderId="0" xfId="7" applyNumberFormat="1" applyFont="1" applyFill="1"/>
    <xf numFmtId="164" fontId="12" fillId="3" borderId="4" xfId="7" applyNumberFormat="1" applyFont="1" applyFill="1" applyBorder="1"/>
    <xf numFmtId="164" fontId="12" fillId="3" borderId="0" xfId="7" applyNumberFormat="1" applyFont="1" applyFill="1"/>
    <xf numFmtId="43" fontId="5" fillId="0" borderId="0" xfId="0" applyNumberFormat="1" applyFont="1"/>
    <xf numFmtId="168" fontId="0" fillId="0" borderId="0" xfId="0" applyNumberFormat="1"/>
    <xf numFmtId="166" fontId="0" fillId="0" borderId="0" xfId="0" applyNumberFormat="1"/>
    <xf numFmtId="44" fontId="0" fillId="0" borderId="0" xfId="0" applyNumberFormat="1"/>
    <xf numFmtId="169" fontId="0" fillId="0" borderId="0" xfId="8" applyNumberFormat="1" applyFont="1"/>
    <xf numFmtId="0" fontId="5" fillId="5" borderId="0" xfId="0" applyFont="1" applyFill="1" applyAlignment="1">
      <alignment wrapText="1"/>
    </xf>
    <xf numFmtId="164" fontId="5" fillId="5" borderId="0" xfId="1" applyNumberFormat="1" applyFont="1" applyFill="1" applyBorder="1"/>
    <xf numFmtId="166" fontId="12" fillId="3" borderId="3" xfId="7" applyNumberFormat="1" applyFont="1" applyFill="1" applyBorder="1"/>
    <xf numFmtId="166" fontId="12" fillId="0" borderId="0" xfId="7" applyNumberFormat="1" applyFont="1" applyFill="1" applyBorder="1"/>
    <xf numFmtId="164" fontId="12" fillId="3" borderId="3" xfId="7" applyNumberFormat="1" applyFont="1" applyFill="1" applyBorder="1"/>
    <xf numFmtId="0" fontId="0" fillId="0" borderId="0" xfId="0" applyAlignment="1">
      <alignment horizontal="right" vertical="center"/>
    </xf>
    <xf numFmtId="166" fontId="0" fillId="0" borderId="0" xfId="7" applyNumberFormat="1" applyFont="1" applyAlignment="1">
      <alignment vertical="center"/>
    </xf>
    <xf numFmtId="0" fontId="21" fillId="0" borderId="0" xfId="0" applyFont="1" applyFill="1" applyAlignment="1">
      <alignment horizontal="center" vertical="center" wrapText="1"/>
    </xf>
    <xf numFmtId="166" fontId="0" fillId="3" borderId="5" xfId="7" applyNumberFormat="1" applyFont="1" applyFill="1" applyBorder="1"/>
    <xf numFmtId="0" fontId="5" fillId="0" borderId="13" xfId="0" applyFont="1" applyBorder="1"/>
    <xf numFmtId="164" fontId="5" fillId="6" borderId="14" xfId="1" applyNumberFormat="1" applyFont="1" applyFill="1" applyBorder="1"/>
    <xf numFmtId="167" fontId="5" fillId="6" borderId="14" xfId="8" applyNumberFormat="1" applyFont="1" applyFill="1" applyBorder="1"/>
    <xf numFmtId="0" fontId="22" fillId="2" borderId="0" xfId="0" applyFont="1" applyFill="1" applyAlignment="1">
      <alignment horizontal="center" vertical="center" wrapText="1"/>
    </xf>
    <xf numFmtId="0" fontId="13" fillId="2" borderId="0" xfId="0" applyFont="1" applyFill="1" applyAlignment="1">
      <alignment horizontal="center"/>
    </xf>
    <xf numFmtId="0" fontId="13" fillId="2" borderId="10" xfId="0" applyFont="1" applyFill="1" applyBorder="1" applyAlignment="1">
      <alignment horizontal="center"/>
    </xf>
    <xf numFmtId="0" fontId="5" fillId="5" borderId="0" xfId="0" applyFont="1" applyFill="1" applyAlignment="1">
      <alignment wrapText="1"/>
    </xf>
    <xf numFmtId="0" fontId="0" fillId="5" borderId="0" xfId="0" applyFill="1" applyAlignment="1">
      <alignment wrapText="1"/>
    </xf>
    <xf numFmtId="0" fontId="0" fillId="5" borderId="10" xfId="0" applyFill="1" applyBorder="1" applyAlignment="1">
      <alignment wrapText="1"/>
    </xf>
    <xf numFmtId="0" fontId="14" fillId="5" borderId="9" xfId="0" applyFont="1" applyFill="1" applyBorder="1" applyAlignment="1">
      <alignment horizontal="center" wrapText="1"/>
    </xf>
    <xf numFmtId="0" fontId="14" fillId="5" borderId="0" xfId="0" applyFont="1" applyFill="1" applyAlignment="1">
      <alignment horizontal="center" wrapText="1"/>
    </xf>
    <xf numFmtId="0" fontId="14" fillId="5" borderId="10" xfId="0" applyFont="1" applyFill="1" applyBorder="1" applyAlignment="1">
      <alignment horizontal="center" wrapText="1"/>
    </xf>
    <xf numFmtId="0" fontId="6" fillId="4" borderId="0" xfId="0" applyFont="1" applyFill="1" applyAlignment="1">
      <alignment wrapText="1"/>
    </xf>
    <xf numFmtId="0" fontId="6" fillId="4" borderId="10" xfId="0" applyFont="1" applyFill="1" applyBorder="1" applyAlignment="1">
      <alignment wrapText="1"/>
    </xf>
    <xf numFmtId="0" fontId="5" fillId="5" borderId="10" xfId="0" applyFont="1" applyFill="1" applyBorder="1" applyAlignment="1">
      <alignment wrapText="1"/>
    </xf>
    <xf numFmtId="0" fontId="21" fillId="2" borderId="0" xfId="0" applyFont="1" applyFill="1" applyAlignment="1">
      <alignment horizontal="center" vertical="center" wrapText="1"/>
    </xf>
    <xf numFmtId="0" fontId="12" fillId="3" borderId="0" xfId="0" applyFont="1" applyFill="1" applyAlignment="1">
      <alignment horizontal="left"/>
    </xf>
    <xf numFmtId="0" fontId="19" fillId="0" borderId="1" xfId="0" applyFont="1" applyBorder="1" applyAlignment="1">
      <alignment horizontal="center" vertical="center" wrapText="1"/>
    </xf>
    <xf numFmtId="0" fontId="12" fillId="0" borderId="2" xfId="0" applyFont="1" applyBorder="1" applyAlignment="1">
      <alignment horizontal="center"/>
    </xf>
    <xf numFmtId="0" fontId="12" fillId="0" borderId="0" xfId="0" applyFont="1" applyAlignment="1">
      <alignment wrapText="1"/>
    </xf>
    <xf numFmtId="41" fontId="12" fillId="0" borderId="0" xfId="0" applyNumberFormat="1" applyFont="1" applyAlignment="1">
      <alignment horizontal="center" wrapText="1"/>
    </xf>
    <xf numFmtId="41" fontId="12" fillId="0" borderId="2" xfId="0" applyNumberFormat="1" applyFont="1" applyBorder="1" applyAlignment="1">
      <alignment horizontal="center" wrapText="1"/>
    </xf>
    <xf numFmtId="0" fontId="12" fillId="0" borderId="0" xfId="0" applyFont="1" applyAlignment="1">
      <alignment horizontal="left"/>
    </xf>
    <xf numFmtId="0" fontId="0" fillId="0" borderId="0" xfId="0" applyAlignment="1">
      <alignment horizontal="left"/>
    </xf>
    <xf numFmtId="41" fontId="12" fillId="0" borderId="0" xfId="0" applyNumberFormat="1" applyFont="1" applyAlignment="1">
      <alignment horizontal="center" vertical="center" wrapText="1"/>
    </xf>
    <xf numFmtId="41" fontId="12" fillId="0" borderId="2" xfId="0" applyNumberFormat="1" applyFont="1" applyBorder="1" applyAlignment="1">
      <alignment horizontal="center" vertical="center" wrapText="1"/>
    </xf>
    <xf numFmtId="41" fontId="0" fillId="0" borderId="0" xfId="0" applyNumberFormat="1" applyAlignment="1">
      <alignment vertical="top" wrapText="1"/>
    </xf>
  </cellXfs>
  <cellStyles count="12">
    <cellStyle name="Comma" xfId="1" builtinId="3"/>
    <cellStyle name="Comma 2" xfId="4" xr:uid="{00000000-0005-0000-0000-000001000000}"/>
    <cellStyle name="Comma 3" xfId="6" xr:uid="{00000000-0005-0000-0000-000002000000}"/>
    <cellStyle name="Comma 4" xfId="10" xr:uid="{00000000-0005-0000-0000-000003000000}"/>
    <cellStyle name="Currency" xfId="7" builtinId="4"/>
    <cellStyle name="Normal" xfId="0" builtinId="0"/>
    <cellStyle name="Normal 2" xfId="3" xr:uid="{00000000-0005-0000-0000-000006000000}"/>
    <cellStyle name="Normal 3" xfId="5" xr:uid="{00000000-0005-0000-0000-000007000000}"/>
    <cellStyle name="Normal 4" xfId="9" xr:uid="{00000000-0005-0000-0000-000008000000}"/>
    <cellStyle name="Percent" xfId="8" builtinId="5"/>
    <cellStyle name="Percent 2" xfId="2" xr:uid="{00000000-0005-0000-0000-00000A000000}"/>
    <cellStyle name="Percent 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12</xdr:row>
      <xdr:rowOff>56025</xdr:rowOff>
    </xdr:from>
    <xdr:to>
      <xdr:col>15</xdr:col>
      <xdr:colOff>627529</xdr:colOff>
      <xdr:row>19</xdr:row>
      <xdr:rowOff>11202</xdr:rowOff>
    </xdr:to>
    <xdr:sp macro="" textlink="">
      <xdr:nvSpPr>
        <xdr:cNvPr id="2" name="TextBox 1">
          <a:extLst>
            <a:ext uri="{FF2B5EF4-FFF2-40B4-BE49-F238E27FC236}">
              <a16:creationId xmlns:a16="http://schemas.microsoft.com/office/drawing/2014/main" id="{75FEE374-77E2-4AF8-B5CC-677AFFB9CED3}"/>
            </a:ext>
          </a:extLst>
        </xdr:cNvPr>
        <xdr:cNvSpPr txBox="1"/>
      </xdr:nvSpPr>
      <xdr:spPr>
        <a:xfrm>
          <a:off x="12782550" y="2655790"/>
          <a:ext cx="2703979" cy="1411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Open Item:</a:t>
          </a:r>
        </a:p>
        <a:p>
          <a:r>
            <a:rPr lang="en-US" sz="1100">
              <a:solidFill>
                <a:srgbClr val="FF0000"/>
              </a:solidFill>
            </a:rPr>
            <a:t>To complete journal</a:t>
          </a:r>
          <a:r>
            <a:rPr lang="en-US" sz="1100" baseline="0">
              <a:solidFill>
                <a:srgbClr val="FF0000"/>
              </a:solidFill>
            </a:rPr>
            <a:t> entry</a:t>
          </a:r>
          <a:r>
            <a:rPr lang="en-US" sz="1100">
              <a:solidFill>
                <a:srgbClr val="FF0000"/>
              </a:solidFill>
            </a:rPr>
            <a:t> "D"</a:t>
          </a:r>
          <a:r>
            <a:rPr lang="en-US" sz="1100" baseline="0">
              <a:solidFill>
                <a:srgbClr val="FF0000"/>
              </a:solidFill>
            </a:rPr>
            <a:t> (cell G17), g</a:t>
          </a:r>
          <a:r>
            <a:rPr lang="en-US" sz="1100">
              <a:solidFill>
                <a:srgbClr val="FF0000"/>
              </a:solidFill>
            </a:rPr>
            <a:t>o to the JE Tool worksheet (yellow tab) and enter</a:t>
          </a:r>
          <a:r>
            <a:rPr lang="en-US" sz="1100" baseline="0">
              <a:solidFill>
                <a:srgbClr val="FF0000"/>
              </a:solidFill>
            </a:rPr>
            <a:t> contributions for fiscal year 2022 (July 1, 2021-June 30,2022). The Tool will then automatically calculate and enter the  amount  needed for cell G17.</a:t>
          </a: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67"/>
  <sheetViews>
    <sheetView tabSelected="1" topLeftCell="A4" zoomScale="115" zoomScaleNormal="115" workbookViewId="0">
      <selection activeCell="C21" sqref="C21"/>
    </sheetView>
  </sheetViews>
  <sheetFormatPr defaultColWidth="8.75" defaultRowHeight="11.65" x14ac:dyDescent="0.35"/>
  <cols>
    <col min="1" max="2" width="2.625" style="1" customWidth="1"/>
    <col min="3" max="3" width="10.375" style="1" customWidth="1"/>
    <col min="4" max="4" width="8.75" style="1"/>
    <col min="5" max="5" width="6.25" style="1" customWidth="1"/>
    <col min="6" max="6" width="11.875" style="1" customWidth="1"/>
    <col min="7" max="7" width="14.125" style="2" bestFit="1" customWidth="1"/>
    <col min="8" max="8" width="1.75" style="2" customWidth="1"/>
    <col min="9" max="9" width="9.5" style="1" customWidth="1"/>
    <col min="10" max="10" width="11" style="1" customWidth="1"/>
    <col min="11" max="11" width="10" style="1" customWidth="1"/>
    <col min="12" max="12" width="10.625" style="1" bestFit="1" customWidth="1"/>
    <col min="13" max="14" width="8.75" style="1"/>
    <col min="15" max="15" width="13.25" style="1" customWidth="1"/>
    <col min="16" max="16" width="2.125" style="1" customWidth="1"/>
    <col min="17" max="17" width="14.75" style="1" customWidth="1"/>
    <col min="18" max="16384" width="8.75" style="1"/>
  </cols>
  <sheetData>
    <row r="1" spans="1:17" customFormat="1" ht="30" customHeight="1" x14ac:dyDescent="0.35">
      <c r="A1" s="121" t="s">
        <v>13</v>
      </c>
      <c r="B1" s="121"/>
      <c r="C1" s="121"/>
      <c r="D1" s="121"/>
      <c r="E1" s="121"/>
      <c r="F1" s="121"/>
      <c r="G1" s="121"/>
      <c r="H1" s="121"/>
      <c r="I1" s="121"/>
      <c r="J1" s="121"/>
      <c r="K1" s="121"/>
      <c r="L1" s="121"/>
      <c r="M1" s="121"/>
      <c r="N1" s="121"/>
      <c r="O1" s="121"/>
      <c r="P1" s="11"/>
      <c r="Q1" s="11"/>
    </row>
    <row r="3" spans="1:17" ht="14.25" customHeight="1" x14ac:dyDescent="0.35">
      <c r="A3" s="93"/>
      <c r="B3" s="122" t="s">
        <v>55</v>
      </c>
      <c r="C3" s="122"/>
      <c r="D3" s="122"/>
      <c r="E3" s="122"/>
      <c r="F3" s="122"/>
      <c r="G3" s="122"/>
      <c r="H3" s="122"/>
      <c r="I3" s="122"/>
      <c r="J3" s="122"/>
      <c r="K3" s="122"/>
      <c r="L3" s="122"/>
      <c r="M3" s="122"/>
      <c r="N3" s="122"/>
      <c r="O3" s="123"/>
    </row>
    <row r="4" spans="1:17" ht="12" thickBot="1" x14ac:dyDescent="0.4">
      <c r="C4" s="8"/>
      <c r="D4" s="8"/>
      <c r="E4" s="8"/>
      <c r="F4" s="8"/>
      <c r="G4" s="8"/>
      <c r="H4" s="8"/>
      <c r="I4" s="8"/>
      <c r="J4" s="8"/>
      <c r="K4" s="8"/>
      <c r="L4" s="8"/>
      <c r="M4" s="8"/>
      <c r="N4" s="8"/>
      <c r="O4" s="8"/>
    </row>
    <row r="5" spans="1:17" x14ac:dyDescent="0.35">
      <c r="B5" s="51"/>
      <c r="C5" s="37"/>
      <c r="D5" s="37"/>
      <c r="E5" s="37"/>
      <c r="F5" s="37"/>
      <c r="G5" s="37"/>
      <c r="H5" s="37"/>
      <c r="I5" s="37"/>
      <c r="J5" s="37"/>
      <c r="K5" s="37"/>
      <c r="L5" s="37"/>
      <c r="M5" s="37"/>
      <c r="N5" s="37"/>
      <c r="O5" s="38"/>
    </row>
    <row r="6" spans="1:17" ht="24.75" customHeight="1" x14ac:dyDescent="0.35">
      <c r="B6" s="127" t="s">
        <v>39</v>
      </c>
      <c r="C6" s="128"/>
      <c r="D6" s="128"/>
      <c r="E6" s="128"/>
      <c r="F6" s="128"/>
      <c r="G6" s="128"/>
      <c r="H6" s="128"/>
      <c r="I6" s="128"/>
      <c r="J6" s="128"/>
      <c r="K6" s="128"/>
      <c r="L6" s="128"/>
      <c r="M6" s="128"/>
      <c r="N6" s="128"/>
      <c r="O6" s="129"/>
    </row>
    <row r="7" spans="1:17" ht="12" thickBot="1" x14ac:dyDescent="0.4">
      <c r="B7" s="41"/>
      <c r="C7" s="39"/>
      <c r="D7" s="39"/>
      <c r="E7" s="39"/>
      <c r="F7" s="39"/>
      <c r="G7" s="39"/>
      <c r="H7" s="39"/>
      <c r="I7" s="39"/>
      <c r="J7" s="39"/>
      <c r="K7" s="39"/>
      <c r="L7" s="39"/>
      <c r="M7" s="39"/>
      <c r="N7" s="39"/>
      <c r="O7" s="40"/>
    </row>
    <row r="8" spans="1:17" ht="13.9" thickBot="1" x14ac:dyDescent="0.4">
      <c r="B8" s="41"/>
      <c r="C8" s="42" t="s">
        <v>17</v>
      </c>
      <c r="D8" s="42"/>
      <c r="E8" s="42"/>
      <c r="F8" s="42"/>
      <c r="G8" s="119">
        <v>3536282260</v>
      </c>
      <c r="H8" s="109"/>
      <c r="I8" s="124" t="s">
        <v>45</v>
      </c>
      <c r="J8" s="125"/>
      <c r="K8" s="125"/>
      <c r="L8" s="125"/>
      <c r="M8" s="125"/>
      <c r="N8" s="125"/>
      <c r="O8" s="126"/>
    </row>
    <row r="9" spans="1:17" ht="13.9" thickBot="1" x14ac:dyDescent="0.4">
      <c r="B9" s="41"/>
      <c r="C9" s="42" t="s">
        <v>40</v>
      </c>
      <c r="D9" s="42"/>
      <c r="E9" s="42"/>
      <c r="F9" s="45"/>
      <c r="G9" s="119">
        <v>1586149540</v>
      </c>
      <c r="H9" s="109"/>
      <c r="I9" s="124" t="s">
        <v>44</v>
      </c>
      <c r="J9" s="125"/>
      <c r="K9" s="125"/>
      <c r="L9" s="125"/>
      <c r="M9" s="125"/>
      <c r="N9" s="125"/>
      <c r="O9" s="126"/>
    </row>
    <row r="10" spans="1:17" ht="13.9" thickBot="1" x14ac:dyDescent="0.4">
      <c r="B10" s="41"/>
      <c r="C10" s="42" t="s">
        <v>41</v>
      </c>
      <c r="D10" s="42"/>
      <c r="E10" s="42"/>
      <c r="F10" s="45"/>
      <c r="G10" s="119">
        <v>14593739</v>
      </c>
      <c r="H10" s="109"/>
      <c r="I10" s="124" t="s">
        <v>43</v>
      </c>
      <c r="J10" s="125"/>
      <c r="K10" s="125"/>
      <c r="L10" s="125"/>
      <c r="M10" s="125"/>
      <c r="N10" s="125"/>
      <c r="O10" s="126"/>
    </row>
    <row r="11" spans="1:17" ht="12" thickBot="1" x14ac:dyDescent="0.4">
      <c r="B11" s="41"/>
      <c r="C11" s="100" t="s">
        <v>46</v>
      </c>
      <c r="D11" s="98"/>
      <c r="E11" s="98"/>
      <c r="F11" s="98"/>
      <c r="G11" s="120">
        <v>0.17053670000000001</v>
      </c>
      <c r="H11" s="109"/>
      <c r="I11" s="100" t="s">
        <v>42</v>
      </c>
      <c r="J11" s="39"/>
      <c r="K11" s="39"/>
      <c r="L11" s="39"/>
      <c r="M11" s="39"/>
      <c r="N11" s="39"/>
      <c r="O11" s="40"/>
    </row>
    <row r="12" spans="1:17" ht="12" thickBot="1" x14ac:dyDescent="0.4">
      <c r="B12" s="41"/>
      <c r="C12" s="42" t="s">
        <v>58</v>
      </c>
      <c r="D12" s="42"/>
      <c r="E12" s="42"/>
      <c r="F12" s="42"/>
      <c r="G12" s="119">
        <v>77360159</v>
      </c>
      <c r="H12" s="109"/>
      <c r="I12" s="43" t="s">
        <v>57</v>
      </c>
      <c r="J12" s="42"/>
      <c r="K12" s="42"/>
      <c r="L12" s="42"/>
      <c r="M12" s="42"/>
      <c r="N12" s="42"/>
      <c r="O12" s="44"/>
    </row>
    <row r="13" spans="1:17" ht="13.9" thickBot="1" x14ac:dyDescent="0.4">
      <c r="B13" s="41"/>
      <c r="C13" s="42" t="s">
        <v>1</v>
      </c>
      <c r="D13" s="42"/>
      <c r="E13" s="42"/>
      <c r="F13" s="45"/>
      <c r="G13" s="119">
        <v>1208673186</v>
      </c>
      <c r="H13" s="109"/>
      <c r="I13" s="124" t="s">
        <v>60</v>
      </c>
      <c r="J13" s="125"/>
      <c r="K13" s="125"/>
      <c r="L13" s="125"/>
      <c r="M13" s="125"/>
      <c r="N13" s="125"/>
      <c r="O13" s="126"/>
    </row>
    <row r="14" spans="1:17" ht="15" customHeight="1" thickBot="1" x14ac:dyDescent="0.4">
      <c r="B14" s="41"/>
      <c r="C14" s="42" t="s">
        <v>47</v>
      </c>
      <c r="D14" s="42"/>
      <c r="E14" s="42"/>
      <c r="F14" s="45"/>
      <c r="G14" s="119">
        <v>914787773</v>
      </c>
      <c r="H14" s="109"/>
      <c r="I14" s="124" t="s">
        <v>61</v>
      </c>
      <c r="J14" s="125"/>
      <c r="K14" s="125"/>
      <c r="L14" s="125"/>
      <c r="M14" s="125"/>
      <c r="N14" s="125"/>
      <c r="O14" s="126"/>
      <c r="Q14" s="104"/>
    </row>
    <row r="15" spans="1:17" ht="14.25" customHeight="1" thickBot="1" x14ac:dyDescent="0.4">
      <c r="B15" s="41"/>
      <c r="C15" s="42" t="s">
        <v>48</v>
      </c>
      <c r="D15" s="42"/>
      <c r="E15" s="42"/>
      <c r="F15" s="45"/>
      <c r="G15" s="119">
        <v>1711829382</v>
      </c>
      <c r="H15" s="109"/>
      <c r="I15" s="124" t="s">
        <v>62</v>
      </c>
      <c r="J15" s="125"/>
      <c r="K15" s="125"/>
      <c r="L15" s="125"/>
      <c r="M15" s="125"/>
      <c r="N15" s="125"/>
      <c r="O15" s="126"/>
      <c r="Q15" s="104"/>
    </row>
    <row r="16" spans="1:17" ht="14.25" customHeight="1" thickBot="1" x14ac:dyDescent="0.4">
      <c r="B16" s="41"/>
      <c r="C16" s="42" t="s">
        <v>49</v>
      </c>
      <c r="D16" s="42"/>
      <c r="E16" s="42"/>
      <c r="F16" s="45"/>
      <c r="G16" s="119">
        <v>118348495</v>
      </c>
      <c r="H16" s="109"/>
      <c r="I16" s="124" t="s">
        <v>63</v>
      </c>
      <c r="J16" s="125"/>
      <c r="K16" s="125"/>
      <c r="L16" s="125"/>
      <c r="M16" s="125"/>
      <c r="N16" s="125"/>
      <c r="O16" s="126"/>
      <c r="Q16" s="104"/>
    </row>
    <row r="17" spans="2:18" ht="12" customHeight="1" thickBot="1" x14ac:dyDescent="0.4">
      <c r="B17" s="41"/>
      <c r="C17" s="42" t="s">
        <v>56</v>
      </c>
      <c r="D17" s="42"/>
      <c r="E17" s="42"/>
      <c r="F17" s="42"/>
      <c r="G17" s="119">
        <v>0</v>
      </c>
      <c r="H17" s="109"/>
      <c r="I17" s="43" t="s">
        <v>34</v>
      </c>
      <c r="J17" s="42"/>
      <c r="K17" s="42"/>
      <c r="L17" s="42"/>
      <c r="M17" s="42"/>
      <c r="N17" s="42"/>
      <c r="O17" s="44"/>
      <c r="Q17" s="104"/>
    </row>
    <row r="18" spans="2:18" x14ac:dyDescent="0.35">
      <c r="B18" s="41"/>
      <c r="C18" s="42"/>
      <c r="D18" s="42"/>
      <c r="E18" s="42"/>
      <c r="F18" s="45"/>
      <c r="G18" s="45"/>
      <c r="H18" s="45"/>
      <c r="I18" s="42"/>
      <c r="J18" s="42"/>
      <c r="K18" s="42"/>
      <c r="L18" s="42"/>
      <c r="M18" s="42"/>
      <c r="N18" s="42"/>
      <c r="O18" s="44"/>
    </row>
    <row r="19" spans="2:18" ht="12" thickBot="1" x14ac:dyDescent="0.4">
      <c r="B19" s="41"/>
      <c r="C19" s="42" t="s">
        <v>7</v>
      </c>
      <c r="D19" s="42"/>
      <c r="E19" s="42"/>
      <c r="F19" s="45"/>
      <c r="G19" s="46">
        <f>IF(G13&gt;G8,(-1*(G13-G8)),(G8-G13))</f>
        <v>2327609074</v>
      </c>
      <c r="H19" s="110"/>
      <c r="I19" s="42" t="s">
        <v>14</v>
      </c>
      <c r="J19" s="42"/>
      <c r="K19" s="42"/>
      <c r="L19" s="42"/>
      <c r="M19" s="42"/>
      <c r="N19" s="42"/>
      <c r="O19" s="44"/>
    </row>
    <row r="20" spans="2:18" ht="12" thickTop="1" x14ac:dyDescent="0.35">
      <c r="B20" s="41"/>
      <c r="C20" s="42"/>
      <c r="D20" s="42"/>
      <c r="E20" s="42"/>
      <c r="F20" s="45"/>
      <c r="G20" s="45"/>
      <c r="H20" s="45"/>
      <c r="I20" s="42"/>
      <c r="J20" s="42"/>
      <c r="K20" s="42"/>
      <c r="L20" s="42"/>
      <c r="M20" s="42"/>
      <c r="N20" s="42"/>
      <c r="O20" s="44"/>
    </row>
    <row r="21" spans="2:18" ht="12" thickBot="1" x14ac:dyDescent="0.4">
      <c r="B21" s="47"/>
      <c r="C21" s="48" t="s">
        <v>65</v>
      </c>
      <c r="D21" s="48"/>
      <c r="E21" s="48"/>
      <c r="F21" s="49"/>
      <c r="G21" s="49"/>
      <c r="H21" s="49"/>
      <c r="I21" s="48"/>
      <c r="J21" s="48"/>
      <c r="K21" s="48"/>
      <c r="L21" s="48"/>
      <c r="M21" s="48"/>
      <c r="N21" s="48"/>
      <c r="O21" s="50"/>
    </row>
    <row r="22" spans="2:18" ht="12" thickBot="1" x14ac:dyDescent="0.4">
      <c r="F22" s="2"/>
      <c r="R22" s="1" t="s">
        <v>30</v>
      </c>
    </row>
    <row r="23" spans="2:18" x14ac:dyDescent="0.35">
      <c r="B23" s="12"/>
      <c r="C23" s="13"/>
      <c r="D23" s="13"/>
      <c r="E23" s="13"/>
      <c r="F23" s="13"/>
      <c r="G23" s="13"/>
      <c r="H23" s="13"/>
      <c r="I23" s="13"/>
      <c r="J23" s="13"/>
      <c r="K23" s="14"/>
      <c r="L23" s="13"/>
      <c r="M23" s="13"/>
      <c r="N23" s="13"/>
      <c r="O23" s="30"/>
    </row>
    <row r="24" spans="2:18" x14ac:dyDescent="0.35">
      <c r="B24" s="22"/>
      <c r="C24" s="62" t="s">
        <v>23</v>
      </c>
      <c r="D24" s="17"/>
      <c r="E24" s="17"/>
      <c r="F24" s="17"/>
      <c r="G24" s="19"/>
      <c r="H24" s="19"/>
      <c r="I24" s="17"/>
      <c r="J24" s="17"/>
      <c r="K24" s="17"/>
      <c r="L24" s="17"/>
      <c r="M24" s="17"/>
      <c r="N24" s="17"/>
      <c r="O24" s="24"/>
    </row>
    <row r="25" spans="2:18" x14ac:dyDescent="0.35">
      <c r="B25" s="22"/>
      <c r="C25" s="63"/>
      <c r="D25" s="17"/>
      <c r="E25" s="17"/>
      <c r="F25" s="17"/>
      <c r="G25" s="19"/>
      <c r="H25" s="19"/>
      <c r="I25" s="17"/>
      <c r="J25" s="17"/>
      <c r="K25" s="17"/>
      <c r="L25" s="17"/>
      <c r="M25" s="17"/>
      <c r="N25" s="17"/>
      <c r="O25" s="24"/>
    </row>
    <row r="26" spans="2:18" x14ac:dyDescent="0.35">
      <c r="B26" s="22"/>
      <c r="C26" s="63" t="s">
        <v>4</v>
      </c>
      <c r="D26" s="17"/>
      <c r="E26" s="17"/>
      <c r="F26" s="17"/>
      <c r="G26" s="23">
        <f>+G12</f>
        <v>77360159</v>
      </c>
      <c r="H26" s="23"/>
      <c r="I26" s="17"/>
      <c r="J26" s="20"/>
      <c r="K26" s="20"/>
      <c r="L26" s="20"/>
      <c r="M26" s="20"/>
      <c r="N26" s="20"/>
      <c r="O26" s="21"/>
    </row>
    <row r="27" spans="2:18" x14ac:dyDescent="0.35">
      <c r="B27" s="22"/>
      <c r="C27" s="17" t="s">
        <v>5</v>
      </c>
      <c r="D27" s="17"/>
      <c r="E27" s="17"/>
      <c r="F27" s="17"/>
      <c r="G27" s="23">
        <f>-1*G12</f>
        <v>-77360159</v>
      </c>
      <c r="H27" s="23"/>
      <c r="I27" s="17"/>
      <c r="J27" s="20"/>
      <c r="K27" s="20"/>
      <c r="L27" s="20"/>
      <c r="M27" s="20"/>
      <c r="N27" s="20"/>
      <c r="O27" s="21"/>
    </row>
    <row r="28" spans="2:18" ht="12" thickBot="1" x14ac:dyDescent="0.4">
      <c r="B28" s="6"/>
      <c r="C28" s="26"/>
      <c r="D28" s="26"/>
      <c r="E28" s="26"/>
      <c r="F28" s="26"/>
      <c r="G28" s="27"/>
      <c r="H28" s="27"/>
      <c r="I28" s="26"/>
      <c r="J28" s="31"/>
      <c r="K28" s="31"/>
      <c r="L28" s="31"/>
      <c r="M28" s="31"/>
      <c r="N28" s="31"/>
      <c r="O28" s="32"/>
    </row>
    <row r="30" spans="2:18" ht="12" thickBot="1" x14ac:dyDescent="0.4">
      <c r="G30" s="7"/>
      <c r="H30" s="7"/>
      <c r="Q30" s="3"/>
    </row>
    <row r="31" spans="2:18" x14ac:dyDescent="0.35">
      <c r="B31" s="12"/>
      <c r="C31" s="13"/>
      <c r="D31" s="13"/>
      <c r="E31" s="13"/>
      <c r="F31" s="13"/>
      <c r="G31" s="14"/>
      <c r="H31" s="14"/>
      <c r="I31" s="13"/>
      <c r="J31" s="15"/>
      <c r="K31" s="15"/>
      <c r="L31" s="15"/>
      <c r="M31" s="15"/>
      <c r="N31" s="15"/>
      <c r="O31" s="16"/>
      <c r="Q31" s="118"/>
    </row>
    <row r="32" spans="2:18" x14ac:dyDescent="0.35">
      <c r="B32" s="22"/>
      <c r="C32" s="61" t="s">
        <v>24</v>
      </c>
      <c r="D32" s="17"/>
      <c r="E32" s="17"/>
      <c r="F32" s="18"/>
      <c r="G32" s="19"/>
      <c r="H32" s="19"/>
      <c r="I32" s="17"/>
      <c r="J32" s="20"/>
      <c r="K32" s="20"/>
      <c r="L32" s="20"/>
      <c r="M32" s="20"/>
      <c r="N32" s="20"/>
      <c r="O32" s="21"/>
    </row>
    <row r="33" spans="2:15" x14ac:dyDescent="0.35">
      <c r="B33" s="22"/>
      <c r="C33" s="17"/>
      <c r="D33" s="17"/>
      <c r="E33" s="17"/>
      <c r="F33" s="17"/>
      <c r="G33" s="19"/>
      <c r="H33" s="19"/>
      <c r="I33" s="17"/>
      <c r="J33" s="20"/>
      <c r="K33" s="20"/>
      <c r="L33" s="20"/>
      <c r="M33" s="20"/>
      <c r="N33" s="20"/>
      <c r="O33" s="21"/>
    </row>
    <row r="34" spans="2:15" x14ac:dyDescent="0.35">
      <c r="B34" s="22"/>
      <c r="C34" s="17" t="s">
        <v>4</v>
      </c>
      <c r="D34" s="17"/>
      <c r="E34" s="17"/>
      <c r="F34" s="17"/>
      <c r="G34" s="19">
        <f>(G37+G36+G35)*-1</f>
        <v>2250248915</v>
      </c>
      <c r="H34" s="19"/>
      <c r="I34" s="17"/>
      <c r="J34" s="20"/>
      <c r="K34" s="20"/>
      <c r="L34" s="20"/>
      <c r="M34" s="20"/>
      <c r="N34" s="20"/>
      <c r="O34" s="21"/>
    </row>
    <row r="35" spans="2:15" x14ac:dyDescent="0.35">
      <c r="B35" s="22"/>
      <c r="C35" s="17" t="s">
        <v>31</v>
      </c>
      <c r="D35" s="17"/>
      <c r="E35" s="17"/>
      <c r="F35" s="17"/>
      <c r="G35" s="19">
        <f>(+G16)</f>
        <v>118348495</v>
      </c>
      <c r="H35" s="19"/>
      <c r="I35" s="17"/>
      <c r="J35" s="20"/>
      <c r="K35" s="20"/>
      <c r="L35" s="20"/>
      <c r="M35" s="20"/>
      <c r="N35" s="20"/>
      <c r="O35" s="21"/>
    </row>
    <row r="36" spans="2:15" ht="18" customHeight="1" x14ac:dyDescent="0.35">
      <c r="B36" s="22"/>
      <c r="C36" s="17" t="s">
        <v>5</v>
      </c>
      <c r="D36" s="17"/>
      <c r="E36" s="17"/>
      <c r="F36" s="17"/>
      <c r="G36" s="19">
        <f>G14-G9</f>
        <v>-671361767</v>
      </c>
      <c r="H36" s="19"/>
      <c r="I36" s="17"/>
      <c r="J36" s="20"/>
      <c r="K36" s="20"/>
      <c r="L36" s="20"/>
      <c r="M36" s="20"/>
      <c r="N36" s="20"/>
      <c r="O36" s="21"/>
    </row>
    <row r="37" spans="2:15" x14ac:dyDescent="0.35">
      <c r="B37" s="22"/>
      <c r="C37" s="17" t="s">
        <v>6</v>
      </c>
      <c r="D37" s="17"/>
      <c r="E37" s="17"/>
      <c r="F37" s="17"/>
      <c r="G37" s="19">
        <f>G10-G15</f>
        <v>-1697235643</v>
      </c>
      <c r="H37" s="19"/>
      <c r="I37" s="17"/>
      <c r="J37" s="17"/>
      <c r="K37" s="23"/>
      <c r="L37" s="17"/>
      <c r="M37" s="17"/>
      <c r="N37" s="17"/>
      <c r="O37" s="24"/>
    </row>
    <row r="38" spans="2:15" ht="12" thickBot="1" x14ac:dyDescent="0.4">
      <c r="B38" s="25"/>
      <c r="C38" s="26"/>
      <c r="D38" s="26"/>
      <c r="E38" s="26"/>
      <c r="F38" s="27"/>
      <c r="G38" s="27"/>
      <c r="H38" s="27"/>
      <c r="I38" s="26"/>
      <c r="J38" s="26"/>
      <c r="K38" s="28"/>
      <c r="L38" s="26"/>
      <c r="M38" s="26"/>
      <c r="N38" s="26"/>
      <c r="O38" s="29"/>
    </row>
    <row r="39" spans="2:15" x14ac:dyDescent="0.35">
      <c r="F39" s="2"/>
      <c r="K39" s="3"/>
    </row>
    <row r="40" spans="2:15" ht="12" thickBot="1" x14ac:dyDescent="0.4">
      <c r="G40" s="1"/>
      <c r="H40" s="1"/>
      <c r="N40" s="3"/>
    </row>
    <row r="41" spans="2:15" x14ac:dyDescent="0.35">
      <c r="B41" s="51"/>
      <c r="C41" s="52"/>
      <c r="D41" s="52"/>
      <c r="E41" s="52"/>
      <c r="F41" s="52"/>
      <c r="G41" s="52"/>
      <c r="H41" s="52"/>
      <c r="I41" s="52"/>
      <c r="J41" s="52"/>
      <c r="K41" s="52"/>
      <c r="L41" s="52"/>
      <c r="M41" s="52"/>
      <c r="N41" s="53"/>
      <c r="O41" s="54"/>
    </row>
    <row r="42" spans="2:15" x14ac:dyDescent="0.35">
      <c r="B42" s="41"/>
      <c r="C42" s="42" t="s">
        <v>25</v>
      </c>
      <c r="D42" s="42"/>
      <c r="E42" s="42"/>
      <c r="F42" s="45"/>
      <c r="G42" s="45">
        <f>G34+G26</f>
        <v>2327609074</v>
      </c>
      <c r="H42" s="45"/>
      <c r="I42" s="42"/>
      <c r="J42" s="42"/>
      <c r="K42" s="42"/>
      <c r="L42" s="42"/>
      <c r="M42" s="42"/>
      <c r="N42" s="55"/>
      <c r="O42" s="44"/>
    </row>
    <row r="43" spans="2:15" x14ac:dyDescent="0.35">
      <c r="B43" s="41"/>
      <c r="C43" s="42" t="s">
        <v>8</v>
      </c>
      <c r="D43" s="42"/>
      <c r="E43" s="42"/>
      <c r="F43" s="42"/>
      <c r="G43" s="45">
        <f>+G19</f>
        <v>2327609074</v>
      </c>
      <c r="H43" s="45"/>
      <c r="I43" s="56"/>
      <c r="J43" s="42"/>
      <c r="K43" s="42"/>
      <c r="L43" s="42"/>
      <c r="M43" s="42"/>
      <c r="N43" s="42"/>
      <c r="O43" s="44"/>
    </row>
    <row r="44" spans="2:15" ht="13.9" x14ac:dyDescent="0.65">
      <c r="B44" s="41"/>
      <c r="C44" s="42"/>
      <c r="D44" s="42"/>
      <c r="E44" s="42"/>
      <c r="F44" s="42"/>
      <c r="G44" s="57"/>
      <c r="H44" s="57"/>
      <c r="I44" s="42"/>
      <c r="J44" s="42"/>
      <c r="K44" s="42"/>
      <c r="L44" s="42"/>
      <c r="M44" s="42"/>
      <c r="N44" s="42"/>
      <c r="O44" s="44"/>
    </row>
    <row r="45" spans="2:15" ht="15" customHeight="1" thickBot="1" x14ac:dyDescent="0.4">
      <c r="B45" s="41"/>
      <c r="C45" s="42" t="s">
        <v>21</v>
      </c>
      <c r="D45" s="42"/>
      <c r="E45" s="42"/>
      <c r="F45" s="42"/>
      <c r="G45" s="58">
        <f>G43-G42</f>
        <v>0</v>
      </c>
      <c r="H45" s="110"/>
      <c r="I45" s="124" t="s">
        <v>59</v>
      </c>
      <c r="J45" s="124"/>
      <c r="K45" s="124"/>
      <c r="L45" s="124"/>
      <c r="M45" s="124"/>
      <c r="N45" s="124"/>
      <c r="O45" s="132"/>
    </row>
    <row r="46" spans="2:15" ht="12.4" thickTop="1" thickBot="1" x14ac:dyDescent="0.4">
      <c r="B46" s="47"/>
      <c r="C46" s="64"/>
      <c r="D46" s="48"/>
      <c r="E46" s="48"/>
      <c r="F46" s="48"/>
      <c r="G46" s="49"/>
      <c r="H46" s="49"/>
      <c r="I46" s="59"/>
      <c r="J46" s="48"/>
      <c r="K46" s="48"/>
      <c r="L46" s="48"/>
      <c r="M46" s="48"/>
      <c r="N46" s="60"/>
      <c r="O46" s="50"/>
    </row>
    <row r="47" spans="2:15" ht="12" thickBot="1" x14ac:dyDescent="0.4">
      <c r="C47" s="5"/>
      <c r="I47" s="4"/>
      <c r="N47" s="3"/>
    </row>
    <row r="48" spans="2:15" x14ac:dyDescent="0.35">
      <c r="B48" s="12"/>
      <c r="C48" s="65"/>
      <c r="D48" s="13"/>
      <c r="E48" s="13"/>
      <c r="F48" s="13"/>
      <c r="G48" s="14"/>
      <c r="H48" s="14"/>
      <c r="I48" s="33"/>
      <c r="J48" s="13"/>
      <c r="K48" s="13"/>
      <c r="L48" s="13"/>
      <c r="M48" s="13"/>
      <c r="N48" s="34"/>
      <c r="O48" s="30"/>
    </row>
    <row r="49" spans="2:15" ht="29.25" customHeight="1" x14ac:dyDescent="0.35">
      <c r="B49" s="22"/>
      <c r="C49" s="130" t="s">
        <v>37</v>
      </c>
      <c r="D49" s="130"/>
      <c r="E49" s="130"/>
      <c r="F49" s="130"/>
      <c r="G49" s="130"/>
      <c r="H49" s="130"/>
      <c r="I49" s="130"/>
      <c r="J49" s="130"/>
      <c r="K49" s="130"/>
      <c r="L49" s="130"/>
      <c r="M49" s="130"/>
      <c r="N49" s="130"/>
      <c r="O49" s="131"/>
    </row>
    <row r="50" spans="2:15" ht="15.75" customHeight="1" x14ac:dyDescent="0.35">
      <c r="B50" s="22"/>
      <c r="C50" s="61"/>
      <c r="D50" s="17"/>
      <c r="E50" s="17"/>
      <c r="F50" s="17"/>
      <c r="G50" s="19"/>
      <c r="H50" s="19"/>
      <c r="I50" s="35"/>
      <c r="J50" s="17"/>
      <c r="K50" s="17"/>
      <c r="L50" s="17"/>
      <c r="M50" s="17"/>
      <c r="N50" s="23"/>
      <c r="O50" s="24"/>
    </row>
    <row r="51" spans="2:15" x14ac:dyDescent="0.35">
      <c r="B51" s="22"/>
      <c r="C51" s="17" t="s">
        <v>4</v>
      </c>
      <c r="D51" s="17"/>
      <c r="E51" s="17"/>
      <c r="F51" s="17"/>
      <c r="G51" s="19">
        <f>G45</f>
        <v>0</v>
      </c>
      <c r="H51" s="19"/>
      <c r="I51" s="35"/>
      <c r="J51" s="17"/>
      <c r="K51" s="17"/>
      <c r="L51" s="17"/>
      <c r="M51" s="17"/>
      <c r="N51" s="23"/>
      <c r="O51" s="24"/>
    </row>
    <row r="52" spans="2:15" x14ac:dyDescent="0.35">
      <c r="B52" s="22"/>
      <c r="C52" s="17" t="s">
        <v>0</v>
      </c>
      <c r="D52" s="17"/>
      <c r="E52" s="17"/>
      <c r="F52" s="17"/>
      <c r="G52" s="19">
        <f>G45*-1</f>
        <v>0</v>
      </c>
      <c r="H52" s="19"/>
      <c r="I52" s="35"/>
      <c r="J52" s="17"/>
      <c r="K52" s="17"/>
      <c r="L52" s="17"/>
      <c r="M52" s="17"/>
      <c r="N52" s="23"/>
      <c r="O52" s="24"/>
    </row>
    <row r="53" spans="2:15" x14ac:dyDescent="0.35">
      <c r="B53" s="22"/>
      <c r="C53" s="17"/>
      <c r="D53" s="17"/>
      <c r="E53" s="17"/>
      <c r="F53" s="17"/>
      <c r="G53" s="19"/>
      <c r="H53" s="19"/>
      <c r="I53" s="35"/>
      <c r="J53" s="17"/>
      <c r="K53" s="17"/>
      <c r="L53" s="17"/>
      <c r="M53" s="17"/>
      <c r="N53" s="23"/>
      <c r="O53" s="24"/>
    </row>
    <row r="54" spans="2:15" ht="12" thickBot="1" x14ac:dyDescent="0.4">
      <c r="B54" s="25"/>
      <c r="C54" s="66"/>
      <c r="D54" s="26"/>
      <c r="E54" s="26"/>
      <c r="F54" s="26"/>
      <c r="G54" s="27"/>
      <c r="H54" s="27"/>
      <c r="I54" s="36"/>
      <c r="J54" s="26"/>
      <c r="K54" s="26"/>
      <c r="L54" s="26"/>
      <c r="M54" s="26"/>
      <c r="N54" s="28"/>
      <c r="O54" s="29"/>
    </row>
    <row r="55" spans="2:15" ht="12" thickBot="1" x14ac:dyDescent="0.4">
      <c r="C55" s="5"/>
      <c r="I55" s="4"/>
      <c r="N55" s="3"/>
    </row>
    <row r="56" spans="2:15" x14ac:dyDescent="0.35">
      <c r="B56" s="12"/>
      <c r="C56" s="13"/>
      <c r="D56" s="13"/>
      <c r="E56" s="13"/>
      <c r="F56" s="13"/>
      <c r="G56" s="14"/>
      <c r="H56" s="14"/>
      <c r="I56" s="13"/>
      <c r="J56" s="13"/>
      <c r="K56" s="13"/>
      <c r="L56" s="13"/>
      <c r="M56" s="13"/>
      <c r="N56" s="13"/>
      <c r="O56" s="30"/>
    </row>
    <row r="57" spans="2:15" x14ac:dyDescent="0.35">
      <c r="B57" s="22"/>
      <c r="C57" s="61" t="s">
        <v>22</v>
      </c>
      <c r="D57" s="17"/>
      <c r="E57" s="17"/>
      <c r="F57" s="17"/>
      <c r="G57" s="19"/>
      <c r="H57" s="19"/>
      <c r="I57" s="17"/>
      <c r="J57" s="17"/>
      <c r="K57" s="17"/>
      <c r="L57" s="17"/>
      <c r="M57" s="17"/>
      <c r="N57" s="17"/>
      <c r="O57" s="24"/>
    </row>
    <row r="58" spans="2:15" x14ac:dyDescent="0.35">
      <c r="B58" s="22"/>
      <c r="C58" s="17"/>
      <c r="D58" s="17"/>
      <c r="E58" s="17"/>
      <c r="F58" s="17"/>
      <c r="G58" s="19"/>
      <c r="H58" s="19"/>
      <c r="I58" s="17"/>
      <c r="J58" s="17"/>
      <c r="K58" s="17"/>
      <c r="L58" s="17"/>
      <c r="M58" s="17"/>
      <c r="N58" s="17"/>
      <c r="O58" s="24"/>
    </row>
    <row r="59" spans="2:15" x14ac:dyDescent="0.35">
      <c r="B59" s="22"/>
      <c r="C59" s="17" t="s">
        <v>5</v>
      </c>
      <c r="D59" s="17"/>
      <c r="E59" s="17"/>
      <c r="F59" s="17"/>
      <c r="G59" s="23">
        <f>+G17</f>
        <v>0</v>
      </c>
      <c r="H59" s="23"/>
      <c r="I59" s="17"/>
      <c r="J59" s="17"/>
      <c r="K59" s="17"/>
      <c r="L59" s="17"/>
      <c r="M59" s="17"/>
      <c r="N59" s="17"/>
      <c r="O59" s="24"/>
    </row>
    <row r="60" spans="2:15" x14ac:dyDescent="0.35">
      <c r="B60" s="22"/>
      <c r="C60" s="17" t="s">
        <v>0</v>
      </c>
      <c r="D60" s="17"/>
      <c r="E60" s="17"/>
      <c r="F60" s="17"/>
      <c r="G60" s="19">
        <f>G59*-1</f>
        <v>0</v>
      </c>
      <c r="H60" s="19"/>
      <c r="I60" s="17"/>
      <c r="J60" s="17"/>
      <c r="K60" s="17"/>
      <c r="L60" s="17"/>
      <c r="M60" s="17"/>
      <c r="N60" s="17"/>
      <c r="O60" s="24"/>
    </row>
    <row r="61" spans="2:15" x14ac:dyDescent="0.35">
      <c r="B61" s="22"/>
      <c r="C61" s="17"/>
      <c r="D61" s="17"/>
      <c r="E61" s="17"/>
      <c r="F61" s="17"/>
      <c r="G61" s="19"/>
      <c r="H61" s="19"/>
      <c r="I61" s="17"/>
      <c r="J61" s="17"/>
      <c r="K61" s="17"/>
      <c r="L61" s="17"/>
      <c r="M61" s="17"/>
      <c r="N61" s="17"/>
      <c r="O61" s="24"/>
    </row>
    <row r="62" spans="2:15" x14ac:dyDescent="0.35">
      <c r="B62" s="22"/>
      <c r="C62" s="63"/>
      <c r="D62" s="17"/>
      <c r="E62" s="17"/>
      <c r="F62" s="19"/>
      <c r="G62" s="19"/>
      <c r="H62" s="19"/>
      <c r="I62" s="17"/>
      <c r="J62" s="17"/>
      <c r="K62" s="17"/>
      <c r="L62" s="17"/>
      <c r="M62" s="17"/>
      <c r="N62" s="17"/>
      <c r="O62" s="24"/>
    </row>
    <row r="63" spans="2:15" ht="12" thickBot="1" x14ac:dyDescent="0.4">
      <c r="B63" s="25"/>
      <c r="C63" s="26"/>
      <c r="D63" s="26"/>
      <c r="E63" s="26"/>
      <c r="F63" s="26"/>
      <c r="G63" s="26"/>
      <c r="H63" s="26"/>
      <c r="I63" s="26"/>
      <c r="J63" s="26"/>
      <c r="K63" s="26"/>
      <c r="L63" s="26"/>
      <c r="M63" s="26"/>
      <c r="N63" s="26"/>
      <c r="O63" s="29"/>
    </row>
    <row r="64" spans="2:15" x14ac:dyDescent="0.35">
      <c r="C64" s="5"/>
      <c r="I64" s="4"/>
      <c r="N64" s="3"/>
    </row>
    <row r="65" spans="3:9" x14ac:dyDescent="0.35">
      <c r="G65" s="1"/>
      <c r="H65" s="1"/>
    </row>
    <row r="66" spans="3:9" x14ac:dyDescent="0.35">
      <c r="G66" s="1"/>
      <c r="H66" s="1"/>
    </row>
    <row r="67" spans="3:9" x14ac:dyDescent="0.35">
      <c r="C67" s="5"/>
      <c r="I67" s="4"/>
    </row>
  </sheetData>
  <mergeCells count="12">
    <mergeCell ref="C49:O49"/>
    <mergeCell ref="I45:O45"/>
    <mergeCell ref="I8:O8"/>
    <mergeCell ref="I16:O16"/>
    <mergeCell ref="I14:O14"/>
    <mergeCell ref="I15:O15"/>
    <mergeCell ref="A1:O1"/>
    <mergeCell ref="B3:O3"/>
    <mergeCell ref="I9:O9"/>
    <mergeCell ref="I10:O10"/>
    <mergeCell ref="I13:O13"/>
    <mergeCell ref="B6:O6"/>
  </mergeCells>
  <printOptions gridLines="1"/>
  <pageMargins left="0.19" right="0.25" top="0.32" bottom="0.3"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39"/>
  <sheetViews>
    <sheetView zoomScale="85" zoomScaleNormal="85" workbookViewId="0">
      <selection activeCell="O26" sqref="O26"/>
    </sheetView>
  </sheetViews>
  <sheetFormatPr defaultRowHeight="13.5" x14ac:dyDescent="0.35"/>
  <cols>
    <col min="1" max="1" width="1.75" customWidth="1"/>
    <col min="2" max="2" width="2.75" customWidth="1"/>
    <col min="3" max="3" width="83.5" customWidth="1"/>
    <col min="4" max="4" width="1.625" customWidth="1"/>
    <col min="5" max="5" width="18.875" customWidth="1"/>
    <col min="6" max="6" width="2.5" customWidth="1"/>
    <col min="7" max="7" width="15.625" customWidth="1"/>
    <col min="8" max="8" width="3.625" customWidth="1"/>
    <col min="9" max="9" width="15.875" customWidth="1"/>
    <col min="10" max="10" width="2.5" customWidth="1"/>
    <col min="11" max="11" width="15.125" customWidth="1"/>
    <col min="12" max="12" width="3.125" customWidth="1"/>
    <col min="13" max="13" width="1.625" customWidth="1"/>
    <col min="15" max="15" width="18.25" bestFit="1" customWidth="1"/>
    <col min="17" max="17" width="12.5" bestFit="1" customWidth="1"/>
  </cols>
  <sheetData>
    <row r="1" spans="1:13" ht="30" customHeight="1" x14ac:dyDescent="0.35">
      <c r="A1" s="67"/>
      <c r="B1" s="133" t="s">
        <v>35</v>
      </c>
      <c r="C1" s="133"/>
      <c r="D1" s="133"/>
      <c r="E1" s="133"/>
      <c r="F1" s="133"/>
      <c r="G1" s="133"/>
      <c r="H1" s="133"/>
      <c r="I1" s="133"/>
      <c r="J1" s="133"/>
      <c r="K1" s="133"/>
      <c r="L1" s="116"/>
      <c r="M1" s="116"/>
    </row>
    <row r="2" spans="1:13" ht="28.5" customHeight="1" x14ac:dyDescent="0.35">
      <c r="A2" s="67"/>
      <c r="B2" s="69"/>
      <c r="C2" s="97"/>
      <c r="D2" s="69"/>
      <c r="E2" s="135" t="s">
        <v>11</v>
      </c>
      <c r="F2" s="135"/>
      <c r="G2" s="135"/>
      <c r="H2" s="135"/>
      <c r="I2" s="135"/>
      <c r="J2" s="135"/>
      <c r="K2" s="135"/>
    </row>
    <row r="3" spans="1:13" ht="15" customHeight="1" x14ac:dyDescent="0.35">
      <c r="A3" s="67"/>
      <c r="E3" s="142" t="s">
        <v>9</v>
      </c>
      <c r="F3" s="70"/>
      <c r="G3" s="138" t="s">
        <v>5</v>
      </c>
      <c r="H3" s="71"/>
      <c r="I3" s="138" t="s">
        <v>6</v>
      </c>
      <c r="K3" s="138" t="s">
        <v>31</v>
      </c>
      <c r="L3" s="9"/>
    </row>
    <row r="4" spans="1:13" ht="36.75" customHeight="1" thickBot="1" x14ac:dyDescent="0.45">
      <c r="A4" s="67"/>
      <c r="B4" s="136" t="s">
        <v>12</v>
      </c>
      <c r="C4" s="136"/>
      <c r="E4" s="143"/>
      <c r="F4" s="70"/>
      <c r="G4" s="139"/>
      <c r="H4" s="72"/>
      <c r="I4" s="139"/>
      <c r="K4" s="139"/>
    </row>
    <row r="5" spans="1:13" x14ac:dyDescent="0.35">
      <c r="A5" s="67"/>
      <c r="E5" s="73"/>
      <c r="F5" s="73"/>
      <c r="G5" s="72"/>
      <c r="H5" s="72"/>
      <c r="I5" s="72"/>
    </row>
    <row r="6" spans="1:13" x14ac:dyDescent="0.35">
      <c r="A6" s="67"/>
      <c r="E6" s="73"/>
      <c r="F6" s="73"/>
      <c r="G6" s="72"/>
      <c r="H6" s="72"/>
      <c r="I6" s="72"/>
    </row>
    <row r="7" spans="1:13" x14ac:dyDescent="0.35">
      <c r="A7" s="68"/>
      <c r="B7" s="74"/>
      <c r="C7" s="75"/>
      <c r="D7" s="75"/>
      <c r="E7" s="73"/>
      <c r="F7" s="73"/>
      <c r="G7" s="72"/>
      <c r="H7" s="72"/>
      <c r="I7" s="72"/>
    </row>
    <row r="8" spans="1:13" ht="13.9" x14ac:dyDescent="0.4">
      <c r="A8" s="67"/>
      <c r="B8" s="76" t="s">
        <v>53</v>
      </c>
      <c r="C8" s="77"/>
      <c r="D8" s="77"/>
      <c r="E8" s="78">
        <f>'JE Tool'!G8*-1</f>
        <v>-3536282260</v>
      </c>
      <c r="F8" s="78"/>
      <c r="G8" s="79">
        <f>'JE Tool'!G9+'JE Tool'!G12</f>
        <v>1663509699</v>
      </c>
      <c r="H8" s="80"/>
      <c r="I8" s="80">
        <f>'JE Tool'!G10*-1</f>
        <v>-14593739</v>
      </c>
      <c r="J8" s="77"/>
      <c r="K8" s="80">
        <v>0</v>
      </c>
    </row>
    <row r="9" spans="1:13" ht="13.9" x14ac:dyDescent="0.4">
      <c r="A9" s="67"/>
      <c r="B9" s="81"/>
      <c r="E9" s="82"/>
      <c r="F9" s="82"/>
      <c r="G9" s="83"/>
      <c r="H9" s="72"/>
      <c r="I9" s="84"/>
      <c r="K9" s="81"/>
    </row>
    <row r="10" spans="1:13" ht="13.9" x14ac:dyDescent="0.4">
      <c r="A10" s="67"/>
      <c r="B10" s="85"/>
      <c r="C10" s="94" t="s">
        <v>28</v>
      </c>
      <c r="D10" s="81"/>
      <c r="E10" s="72">
        <f>'JE Tool'!G26</f>
        <v>77360159</v>
      </c>
      <c r="F10" s="84"/>
      <c r="G10" s="72">
        <f>'JE Tool'!G27</f>
        <v>-77360159</v>
      </c>
      <c r="H10" s="72"/>
      <c r="K10" s="72"/>
    </row>
    <row r="11" spans="1:13" ht="13.9" x14ac:dyDescent="0.4">
      <c r="A11" s="67"/>
      <c r="B11" s="85"/>
      <c r="C11" t="s">
        <v>29</v>
      </c>
      <c r="D11" s="81"/>
      <c r="E11" s="72">
        <f>'JE Tool'!G34</f>
        <v>2250248915</v>
      </c>
      <c r="F11" s="84"/>
      <c r="G11" s="72">
        <f>'JE Tool'!G36</f>
        <v>-671361767</v>
      </c>
      <c r="H11" s="72"/>
      <c r="I11" s="72">
        <f>'JE Tool'!G37</f>
        <v>-1697235643</v>
      </c>
      <c r="K11" s="72">
        <f>'JE Tool'!G35</f>
        <v>118348495</v>
      </c>
    </row>
    <row r="12" spans="1:13" x14ac:dyDescent="0.35">
      <c r="A12" s="67"/>
    </row>
    <row r="13" spans="1:13" ht="13.9" x14ac:dyDescent="0.4">
      <c r="A13" s="67"/>
      <c r="B13" s="85"/>
      <c r="D13" s="81"/>
      <c r="E13" s="72"/>
      <c r="F13" s="84"/>
      <c r="G13" s="72"/>
      <c r="H13" s="72"/>
      <c r="K13" s="72"/>
    </row>
    <row r="14" spans="1:13" ht="19.5" customHeight="1" x14ac:dyDescent="0.4">
      <c r="A14" s="67"/>
      <c r="B14" s="85"/>
      <c r="C14" s="95" t="s">
        <v>19</v>
      </c>
      <c r="D14" s="96"/>
      <c r="E14" s="86">
        <f>SUM(E8:E13)</f>
        <v>-1208673186</v>
      </c>
      <c r="F14" s="72"/>
      <c r="G14" s="86">
        <f t="shared" ref="G14:K14" si="0">SUM(G8:G13)</f>
        <v>914787773</v>
      </c>
      <c r="H14" s="72"/>
      <c r="I14" s="86">
        <f t="shared" si="0"/>
        <v>-1711829382</v>
      </c>
      <c r="J14" s="72"/>
      <c r="K14" s="86">
        <f t="shared" si="0"/>
        <v>118348495</v>
      </c>
    </row>
    <row r="15" spans="1:13" ht="19.5" customHeight="1" x14ac:dyDescent="0.4">
      <c r="A15" s="67"/>
      <c r="B15" s="85"/>
      <c r="C15" s="95"/>
      <c r="D15" s="96"/>
      <c r="E15" s="72"/>
      <c r="F15" s="84"/>
      <c r="G15" s="72"/>
      <c r="H15" s="72"/>
      <c r="I15" s="72"/>
      <c r="J15" s="72"/>
      <c r="K15" s="72"/>
      <c r="L15" s="90"/>
    </row>
    <row r="16" spans="1:13" ht="13.9" x14ac:dyDescent="0.4">
      <c r="A16" s="67"/>
      <c r="B16" s="85"/>
      <c r="C16" s="95" t="s">
        <v>38</v>
      </c>
      <c r="D16" s="81"/>
      <c r="E16" s="72">
        <f>'JE Tool'!G45</f>
        <v>0</v>
      </c>
      <c r="F16" s="72"/>
      <c r="G16" s="72"/>
      <c r="H16" s="72"/>
      <c r="K16" s="72">
        <f>'JE Tool'!G52</f>
        <v>0</v>
      </c>
    </row>
    <row r="17" spans="1:17" ht="13.9" x14ac:dyDescent="0.4">
      <c r="A17" s="67"/>
      <c r="B17" s="85"/>
      <c r="C17" t="s">
        <v>18</v>
      </c>
      <c r="D17" s="81"/>
      <c r="E17" s="72"/>
      <c r="F17" s="84"/>
      <c r="G17" s="72">
        <f>'JE Tool'!G59</f>
        <v>0</v>
      </c>
      <c r="H17" s="72"/>
      <c r="I17" s="72"/>
      <c r="K17" s="72">
        <f>'JE Tool'!G60</f>
        <v>0</v>
      </c>
    </row>
    <row r="18" spans="1:17" ht="13.9" x14ac:dyDescent="0.4">
      <c r="A18" s="67"/>
      <c r="B18" s="85"/>
      <c r="E18" s="72"/>
      <c r="F18" s="84"/>
      <c r="G18" s="72"/>
      <c r="H18" s="72"/>
      <c r="K18" s="72"/>
    </row>
    <row r="19" spans="1:17" ht="14.25" thickBot="1" x14ac:dyDescent="0.45">
      <c r="A19" s="67"/>
      <c r="B19" s="134" t="s">
        <v>54</v>
      </c>
      <c r="C19" s="134"/>
      <c r="D19" s="87"/>
      <c r="E19" s="111">
        <f>E14+E16+E17</f>
        <v>-1208673186</v>
      </c>
      <c r="F19" s="101"/>
      <c r="G19" s="102">
        <f t="shared" ref="G19:K19" si="1">G14+G16+G17</f>
        <v>914787773</v>
      </c>
      <c r="H19" s="103"/>
      <c r="I19" s="102">
        <f t="shared" si="1"/>
        <v>-1711829382</v>
      </c>
      <c r="J19" s="103"/>
      <c r="K19" s="102">
        <f t="shared" si="1"/>
        <v>118348495</v>
      </c>
      <c r="L19" s="90"/>
    </row>
    <row r="20" spans="1:17" ht="14.25" thickTop="1" x14ac:dyDescent="0.4">
      <c r="A20" s="67"/>
      <c r="B20" s="88"/>
      <c r="E20" s="89" t="s">
        <v>20</v>
      </c>
      <c r="F20" s="72"/>
      <c r="G20" s="89" t="s">
        <v>20</v>
      </c>
      <c r="H20" s="89"/>
      <c r="I20" s="90" t="s">
        <v>20</v>
      </c>
      <c r="K20" s="89" t="s">
        <v>36</v>
      </c>
    </row>
    <row r="21" spans="1:17" ht="13.9" x14ac:dyDescent="0.4">
      <c r="A21" s="67"/>
      <c r="C21" s="91" t="s">
        <v>2</v>
      </c>
      <c r="D21" s="91"/>
      <c r="E21" s="92"/>
      <c r="F21" s="92"/>
      <c r="G21" s="92"/>
      <c r="H21" s="92"/>
      <c r="I21" s="92"/>
      <c r="J21" s="92">
        <f>J19-J8</f>
        <v>0</v>
      </c>
    </row>
    <row r="22" spans="1:17" ht="34.5" customHeight="1" x14ac:dyDescent="0.35">
      <c r="A22" s="67"/>
      <c r="C22" s="114" t="s">
        <v>3</v>
      </c>
      <c r="D22" s="114"/>
      <c r="E22" s="115">
        <v>-7087466701</v>
      </c>
      <c r="F22" s="72"/>
      <c r="G22" s="144" t="s">
        <v>64</v>
      </c>
      <c r="H22" s="144"/>
      <c r="I22" s="144"/>
      <c r="J22" s="144"/>
      <c r="K22" s="144"/>
    </row>
    <row r="23" spans="1:17" x14ac:dyDescent="0.35">
      <c r="A23" s="67"/>
      <c r="C23" s="74" t="s">
        <v>15</v>
      </c>
      <c r="D23" s="74"/>
      <c r="E23" s="99">
        <f>'JE Tool'!G11</f>
        <v>0.17053670000000001</v>
      </c>
      <c r="F23" s="72"/>
      <c r="G23" s="72" t="s">
        <v>52</v>
      </c>
      <c r="H23" s="72"/>
      <c r="I23" s="72"/>
      <c r="J23" s="72"/>
    </row>
    <row r="24" spans="1:17" ht="13.9" x14ac:dyDescent="0.4">
      <c r="A24" s="67"/>
      <c r="C24" s="74" t="s">
        <v>16</v>
      </c>
      <c r="D24" s="74"/>
      <c r="E24" s="113">
        <f>E22*E23</f>
        <v>-1208673182.5484269</v>
      </c>
      <c r="F24" s="72"/>
      <c r="H24" s="72"/>
      <c r="I24" s="72"/>
      <c r="J24" s="72"/>
    </row>
    <row r="25" spans="1:17" ht="13.9" x14ac:dyDescent="0.4">
      <c r="A25" s="67"/>
      <c r="C25" s="74"/>
      <c r="D25" s="74"/>
      <c r="E25" s="112"/>
      <c r="F25" s="72"/>
      <c r="G25" s="72"/>
      <c r="H25" s="72"/>
      <c r="I25" s="72"/>
      <c r="J25" s="72"/>
    </row>
    <row r="26" spans="1:17" ht="13.9" thickBot="1" x14ac:dyDescent="0.4">
      <c r="A26" s="67"/>
      <c r="C26" s="74" t="s">
        <v>32</v>
      </c>
      <c r="D26" s="74"/>
      <c r="E26" s="117">
        <f>E19-E24</f>
        <v>-3.4515731334686279</v>
      </c>
      <c r="F26" s="72"/>
      <c r="G26" s="72" t="s">
        <v>33</v>
      </c>
      <c r="H26" s="72"/>
      <c r="I26" s="72"/>
      <c r="J26" s="72"/>
    </row>
    <row r="27" spans="1:17" ht="14.25" thickTop="1" x14ac:dyDescent="0.4">
      <c r="A27" s="68"/>
      <c r="B27" s="140" t="s">
        <v>10</v>
      </c>
      <c r="C27" s="141"/>
      <c r="D27" s="75"/>
      <c r="E27" s="105"/>
      <c r="F27" s="72"/>
      <c r="G27" s="72"/>
      <c r="H27" s="72"/>
      <c r="I27" s="72"/>
      <c r="J27" s="72"/>
    </row>
    <row r="28" spans="1:17" ht="14.25" x14ac:dyDescent="0.45">
      <c r="A28" s="67"/>
      <c r="C28" t="s">
        <v>27</v>
      </c>
      <c r="F28" s="72"/>
      <c r="G28" s="72"/>
      <c r="H28" s="72"/>
      <c r="I28" s="72"/>
      <c r="J28" s="72"/>
      <c r="K28" s="10"/>
    </row>
    <row r="29" spans="1:17" ht="14.25" x14ac:dyDescent="0.45">
      <c r="A29" s="67"/>
      <c r="C29" t="s">
        <v>50</v>
      </c>
      <c r="K29" s="10"/>
      <c r="N29" s="106"/>
      <c r="O29" s="106"/>
    </row>
    <row r="30" spans="1:17" ht="14.25" x14ac:dyDescent="0.45">
      <c r="A30" s="67"/>
      <c r="C30" t="s">
        <v>26</v>
      </c>
      <c r="O30" s="107"/>
    </row>
    <row r="31" spans="1:17" ht="15.75" customHeight="1" x14ac:dyDescent="0.4">
      <c r="A31" s="67"/>
      <c r="C31" s="137" t="s">
        <v>51</v>
      </c>
      <c r="D31" s="137"/>
      <c r="E31" s="137"/>
      <c r="F31" s="137"/>
      <c r="G31" s="137"/>
      <c r="H31" s="137"/>
      <c r="I31" s="137"/>
      <c r="J31" s="137"/>
      <c r="K31" s="137"/>
      <c r="O31" s="107"/>
      <c r="Q31" s="108"/>
    </row>
    <row r="34" spans="7:15" x14ac:dyDescent="0.35">
      <c r="G34" s="72"/>
      <c r="O34" s="107"/>
    </row>
    <row r="35" spans="7:15" x14ac:dyDescent="0.35">
      <c r="G35" s="72"/>
    </row>
    <row r="39" spans="7:15" x14ac:dyDescent="0.35">
      <c r="O39" s="107"/>
    </row>
  </sheetData>
  <mergeCells count="11">
    <mergeCell ref="B1:K1"/>
    <mergeCell ref="B19:C19"/>
    <mergeCell ref="E2:K2"/>
    <mergeCell ref="B4:C4"/>
    <mergeCell ref="C31:K31"/>
    <mergeCell ref="K3:K4"/>
    <mergeCell ref="B27:C27"/>
    <mergeCell ref="E3:E4"/>
    <mergeCell ref="G3:G4"/>
    <mergeCell ref="I3:I4"/>
    <mergeCell ref="G22:K22"/>
  </mergeCells>
  <printOptions gridLines="1"/>
  <pageMargins left="0.7" right="0.7" top="0.75" bottom="0.75" header="0.3" footer="0.3"/>
  <pageSetup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JE Tool</vt:lpstr>
      <vt:lpstr>Summary of JEs </vt:lpstr>
      <vt:lpstr>'JE Tool'!Print_Area</vt:lpstr>
      <vt:lpstr>'Summary of JEs '!Print_Area</vt:lpstr>
    </vt:vector>
  </TitlesOfParts>
  <Company>North Dakota Retirement and Investment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aiacp_000</dc:creator>
  <cp:lastModifiedBy>Rick Scroggins</cp:lastModifiedBy>
  <cp:lastPrinted>2022-05-16T20:21:34Z</cp:lastPrinted>
  <dcterms:created xsi:type="dcterms:W3CDTF">2014-12-03T13:26:55Z</dcterms:created>
  <dcterms:modified xsi:type="dcterms:W3CDTF">2022-06-28T20:12:07Z</dcterms:modified>
</cp:coreProperties>
</file>